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1530" windowWidth="15135" windowHeight="9180" tabRatio="892" activeTab="9"/>
  </bookViews>
  <sheets>
    <sheet name="ONCOLOGIE 1" sheetId="1" r:id="rId1"/>
    <sheet name="DIABET 1" sheetId="2" r:id="rId2"/>
    <sheet name="DIABET 2" sheetId="3" r:id="rId3"/>
    <sheet name="DIABET 4" sheetId="4" r:id="rId4"/>
    <sheet name="HEMOFILIE" sheetId="5" r:id="rId5"/>
    <sheet name="BOLI RARE" sheetId="6" r:id="rId6"/>
    <sheet name="ORTOPEDIE" sheetId="7" r:id="rId7"/>
    <sheet name="TRANSPLANT 1" sheetId="8" r:id="rId8"/>
    <sheet name="DIALIZA " sheetId="9" r:id="rId9"/>
    <sheet name="COST VOLUM" sheetId="10" r:id="rId10"/>
    <sheet name="OUG 15" sheetId="11" r:id="rId11"/>
    <sheet name="INDICATORI" sheetId="12" r:id="rId12"/>
  </sheets>
  <definedNames>
    <definedName name="_xlnm.Print_Area" localSheetId="9">'COST VOLUM'!$A$1:$O$64</definedName>
    <definedName name="_xlnm.Print_Area" localSheetId="2">'DIABET 2'!$A$1:$I$24</definedName>
    <definedName name="_xlnm.Print_Area" localSheetId="3">'DIABET 4'!$A$1:$I$51</definedName>
    <definedName name="_xlnm.Print_Area" localSheetId="8">'DIALIZA '!$A$1:$Z$75</definedName>
    <definedName name="_xlnm.Print_Area" localSheetId="11">'INDICATORI'!$A$1:$J$198</definedName>
    <definedName name="_xlnm.Print_Area" localSheetId="0">'ONCOLOGIE 1'!$A$1:$S$44</definedName>
    <definedName name="_xlnm.Print_Area" localSheetId="6">'ORTOPEDIE'!$A$1:$Y$47</definedName>
    <definedName name="_xlnm.Print_Area" localSheetId="7">'TRANSPLANT 1'!$A$1:$K$41</definedName>
  </definedNames>
  <calcPr fullCalcOnLoad="1"/>
</workbook>
</file>

<file path=xl/sharedStrings.xml><?xml version="1.0" encoding="utf-8"?>
<sst xmlns="http://schemas.openxmlformats.org/spreadsheetml/2006/main" count="1413" uniqueCount="828">
  <si>
    <t>C4=C1+…..+C3</t>
  </si>
  <si>
    <t xml:space="preserve"> C4 TOTAL = C4 din tabelul 2</t>
  </si>
  <si>
    <t>TABEL 1 SITUAŢIA BOLNAVILOR BENEFICIARI DE MATERIALE CONSUMABILE PENTRU DISPOZITIVELE MEDICALE SPECIFICE</t>
  </si>
  <si>
    <t>Număr bolnavi cu diabet zaharat beneficiari de materiale consumabile pentru dispozitivele medicale specifice:</t>
  </si>
  <si>
    <t>TABEL 2 SITUAŢIA CHELTUIELILOR AFERENTE MATERIALELOR CONSUMABILE  PENTRU DISPOZITIVELE MEDICALE SPECIFICE (LEI)</t>
  </si>
  <si>
    <t>Cheltuieli totale materiale consumabile pentru dispozitivele medicale specifice</t>
  </si>
  <si>
    <t>materiale consumabile pentru dispozitivele medicale specifice:</t>
  </si>
  <si>
    <t>C4  materiale consumabile pentru pompele de insulină = C1 din tabelul 2</t>
  </si>
  <si>
    <t>C4 materiale consumabile pentru sisteme de monitorizare glicemică continuă = C2 din tabelul 2</t>
  </si>
  <si>
    <t>C4  materiale consumabile pentru pompele de insulină cu senzori de monitorizare continuă a glicemiei = C3 din tabelul 2</t>
  </si>
  <si>
    <t>număr  bolnavi cu polineuropatie familială amiloidă cu transtiretină cu stadiul I sau II**</t>
  </si>
  <si>
    <t>bolnavi cu polineuropatie familială amiloidă cu transtiretină**</t>
  </si>
  <si>
    <t>cost mediu/copil cu malformaţii cardiace congenitale tratat prin intervenţii de cardiologie intervenţională</t>
  </si>
  <si>
    <t>cost mediu/bolnavă cu reconstrucţie mamară</t>
  </si>
  <si>
    <t>tarif/bolnav beneficiar de serviciu pentru diagnosticul iniţial al leucemiei acute (medulogramă şi/sau examen citologic al frotiului sanguin, coloraţii citochimice)</t>
  </si>
  <si>
    <t>tarif/ bolnav beneficiar de serviciu pentru diagnosticul de certitudine al leucemiei acute prin imunofenotipare</t>
  </si>
  <si>
    <t>tarif/ bolnav beneficiar de serviciu pentru diagnosticul de certitudine al leucemiei acute prin examen citogenetic şi/sau FISH</t>
  </si>
  <si>
    <t>tarif/ bolnav beneficiar de serviciu pentru diagnosticul de certitudine al leucemiei acute prin examen de biologie moleculară</t>
  </si>
  <si>
    <t xml:space="preserve">tarif/ bolnav beneficiar de servicii pentru diagnosticul de leucemiei acute </t>
  </si>
  <si>
    <t>endoproteze + ciment adulţi</t>
  </si>
  <si>
    <t>endoproteze + ciment copii</t>
  </si>
  <si>
    <t>endoproteze tumorale adulţi</t>
  </si>
  <si>
    <t>endoproteze tumorale copii</t>
  </si>
  <si>
    <t>implant segmentar adulţi</t>
  </si>
  <si>
    <t>implant segmentar copii</t>
  </si>
  <si>
    <t>implanturi de fixare adulţi</t>
  </si>
  <si>
    <t>implanturi de fixare copii</t>
  </si>
  <si>
    <t>hemofilie congenitală fară inhibitori/boală von Willebrand</t>
  </si>
  <si>
    <t>hemofilie congenitală cu inhibitori</t>
  </si>
  <si>
    <t>C4 hemofilie congenitală fară inhibitori/boală von Willebrand = C1+C2+C3 din tabelul 2</t>
  </si>
  <si>
    <t>C4 hemofilie congenitală cu inhibitori = C4+C5+C6 din tabelul 2</t>
  </si>
  <si>
    <t>C4 hemofilie congenitală cu şi fără inhibitori, pentru tratamentul de substituţie în cazul intervenţiilor chirurgicale şi ortopedice = C7 din tabelul 2</t>
  </si>
  <si>
    <t>C4 hemofilia dobândită clinic manifestă = C8 din tabelul 2</t>
  </si>
  <si>
    <t>C4 deficit congenital de factor VII = C9 din tabelul 2</t>
  </si>
  <si>
    <t>C4 trombastenia Glanzmann = C10 din tabelul 2</t>
  </si>
  <si>
    <t>număr de implanturi auditive de trunchi cerebral</t>
  </si>
  <si>
    <t>cost mediu/implant auditiv de trunchi cerebral</t>
  </si>
  <si>
    <t>număr de proteze de ureche medie pasive</t>
  </si>
  <si>
    <t>cost mediu/proteză de ureche medie pasivă</t>
  </si>
  <si>
    <t>număr de proteze auditive cu ancorare osoasă cu implant inactiv</t>
  </si>
  <si>
    <t>cost mediu/proteză auditivă cu ancorare osoasă  cu implant inactiv</t>
  </si>
  <si>
    <t>număr de proteze auditive cu ancorare osoasă cu componentă internă activă</t>
  </si>
  <si>
    <t>cost mediu/proteză auditivă cu ancorare osoasă cu componentă internă activă</t>
  </si>
  <si>
    <t>număr bolnavi beneficiari de implant cohlear</t>
  </si>
  <si>
    <t>număr bolnavi beneficiari de implant auditiv de trunchi cerebral</t>
  </si>
  <si>
    <t>cost mediu/bolnav beneficiar de implant auditiv de trunchi cerebral</t>
  </si>
  <si>
    <t>număr bolnavi cu proteze de ureche medie pasive</t>
  </si>
  <si>
    <t>cost mediu bolnav/proteză de ureche medie pasivă</t>
  </si>
  <si>
    <t>număr de bolnavi beneficiari de proteze auditive cu ancorare osoasă cu implant inactiv</t>
  </si>
  <si>
    <t>cost mediu/bolnav beneficiar de proteză auditivă cu ancorare osoasă cu implant inactiv</t>
  </si>
  <si>
    <t>număr de bolnavi beneficiari de proteze auditive cu ancorare osoasă cu componentă internă activă</t>
  </si>
  <si>
    <t>cost mediu/bolnav beneficiar de proteză auditivă cu ancorare osoasă cu componentă internă activă</t>
  </si>
  <si>
    <t>număr procesoare de sunet (partea externă) pentru implanturi cohleare și implanturi de trunchi cerebral</t>
  </si>
  <si>
    <t>cost mediu/procesor de sunet (partea externă) pentru implanturi cohleare sau implanturi de trunchi cerebral</t>
  </si>
  <si>
    <t>număr procesoare de sunet (partea externă)/an pentru proteze implantabile cu ancorare osoasă cu implant inactiv sau cu componentă internă activă</t>
  </si>
  <si>
    <t>cost mediu/procesor de sunet (partea externă)/an pentru proteze implantabile cu ancorare osoasă cu implant inactiv sau cu componentă internă activă</t>
  </si>
  <si>
    <t>număr de bolnavi beneficiari de  procesoare de sunet (partea externă) pentru implanturi cohleare și implanturi de trunchi cerebral</t>
  </si>
  <si>
    <t>număr de bolnavi beneficiari de procesoare de sunet (partea externă) pentru proteze auditive implantabile cu ancorare osoasă cu implant inactiv sau cu componentă internă activă</t>
  </si>
  <si>
    <t>cost mediu/bolnav beneficiar de procesor de sunt (partea externă) pentru proteze auditive implantabile cu ancorare osoasă cu implant inactiv sau cu componentă internă activă</t>
  </si>
  <si>
    <t xml:space="preserve">număr de bolnavi cu diabet evaluaţi prin dozarea hemoglobinei glicozilate HbA1c </t>
  </si>
  <si>
    <t>număr copii cu diabet zaharat automonitorizaţi</t>
  </si>
  <si>
    <t>cost mediu/copil cu diabet zaharat automonitorizat</t>
  </si>
  <si>
    <t>număr adulţi cu diabet zaharat automonitorizaţi</t>
  </si>
  <si>
    <t>cost mediu/adult cu diabet zaharat automonitorizat</t>
  </si>
  <si>
    <t>număr bolnavi cu diabet zaharat beneficiari de materiale consumabile pentru sisteme de monitorizare glicemică continuă</t>
  </si>
  <si>
    <t>cost mediu/ bolnav cu diabet zaharat beneficiari de materiale consumabile pentru sisteme de monitorizare glicemică continuă</t>
  </si>
  <si>
    <t>număr bolnavi cu diabet zaharat beneficiari de materiale consumabile pentru pompele de insulină cu senzori de monitorizare continuă a glicemiei</t>
  </si>
  <si>
    <t>cost mediu/ bolnav cu diabet zaharat beneficiar de materiale consumabile pentru pompele de insulină cu senzori de monitorizare continuă a glicemiei</t>
  </si>
  <si>
    <t>număr de bolnavi deficit congenital de factor VII</t>
  </si>
  <si>
    <t>cost mediu/bolnav deficit congenital de factor VII</t>
  </si>
  <si>
    <t>număr de bolnavi cu trombastenia Glanzmann</t>
  </si>
  <si>
    <t>cost mediu/bolnav cu trombastenia Glanzmann</t>
  </si>
  <si>
    <t xml:space="preserve">număr de bolnavi cu boli neurologice degenerative/ inflamator-imune forme acute-urgenţe neurologice </t>
  </si>
  <si>
    <t>cost mediu/bolnav cu  amiloidoză cu transtiretină cu afectare neurologică</t>
  </si>
  <si>
    <t>număr de bolnavi cu amiloidoză cu transtiretină cu afectare cardiacă sau formă mixtă</t>
  </si>
  <si>
    <t>cost mediu/bolnav cu  amiloidoză cu transtiretină cu afectare cardiacă sau formă mixtă</t>
  </si>
  <si>
    <t xml:space="preserve">cost mediu/bolnav  cu purpură trombocitopenică imună cronică </t>
  </si>
  <si>
    <t>număr de bolnavi adulţi/ copii cu greutate &gt; 40 Kg cu sindrom hemolitic uremic atipic (SHUa)</t>
  </si>
  <si>
    <t>cost mediu/bolnav adult / copil cu greutate &gt; 40 Kg cu sindrom hemolitic uremic atipic (SHUa)</t>
  </si>
  <si>
    <t>număr de bolnavi copii cu greutate &lt; 40 Kg  cu sindrom hemolitic uremic atipic (SHUa)</t>
  </si>
  <si>
    <t>cost mediu/bolnav copil cu greutate &lt; 40 Kg cu sindrom hemolitic uremic atipic (SHUa)</t>
  </si>
  <si>
    <t>număr de bolnavi cu hemoglobinurie paroxistică nocturnă(HPN)</t>
  </si>
  <si>
    <t>cost mediu/bolnav cu hemoglobinurie paroxistică nocturnă(HPN)</t>
  </si>
  <si>
    <t>număr de bolnavi cu mucoviscidoză copii</t>
  </si>
  <si>
    <t>cost mediu/bolnav cu mucoviscidoză copii</t>
  </si>
  <si>
    <t>număr de bolnavi cu mucoviscidoză adulţi</t>
  </si>
  <si>
    <t>cost mediu/bolnav cu mucoviscidoză adulţi</t>
  </si>
  <si>
    <t>număr de bolnavi cu scleroză laterală amiotrofică</t>
  </si>
  <si>
    <t>cost mediu/bolnav cu scleroză laterală amiotrofică</t>
  </si>
  <si>
    <t>număr de bolnavi cu sindrom Prader Willi</t>
  </si>
  <si>
    <t>cost mediu/bolnav cu sindrom Prader Willi</t>
  </si>
  <si>
    <t>număr de bolnavi cu fibroză pulmonară idiopatică</t>
  </si>
  <si>
    <t xml:space="preserve">cost mediu/bolnav cu fibroză pulmonară idiopatică </t>
  </si>
  <si>
    <t>număr de bolnavi cu distrofie musculară Duchenne</t>
  </si>
  <si>
    <t>cost mediu/bolnav cu distrofie musculară Duchenne</t>
  </si>
  <si>
    <t>număr de bolnavi cu angioedem ereditar</t>
  </si>
  <si>
    <t>cost mediu/bolnav cu angioedem ereditar</t>
  </si>
  <si>
    <t>număr de bolnavi cu neuropatie Leber</t>
  </si>
  <si>
    <t>cost mediu/bolnav cu neuropatie Leber</t>
  </si>
  <si>
    <t>număr de bolnavi beneficiari de teste pentru depistarea prezenţei drogurilor în urina bolnavilor</t>
  </si>
  <si>
    <t>cost mediu/bolnav beneficiar de teste pentru depistarea prezenţei drogurilor în urina bolnavilor</t>
  </si>
  <si>
    <t>număr de bolnavi trataţi pentru stare posttransplant</t>
  </si>
  <si>
    <t>cost mediu/bolnav tratat pentru stare posttransplant</t>
  </si>
  <si>
    <t>număr de bolnavi pentru care se înlocuieşte stimulatorul din cadrul dispozitivului de stimulare profundă la bolnavii cu maladie Parkinson cu unul nereîncărcabil</t>
  </si>
  <si>
    <t>cost mediu/bolnav pentru care se înlocuieşte stimulatorul din cadrul dispozitivului de stimulare profundă la bolnavii cu maladie Parkinson cu unul nereîncărcabil</t>
  </si>
  <si>
    <t>număr de bolnavi pentru care se înlocuieşte stimulatorul din cadrul dispozitivului de stimulare profundă la bolnavii cu maladie Parkinson cu unul reîncărcabil, cu kit de încărcare</t>
  </si>
  <si>
    <t>cost mediu/bolnav pentru care se înlocuieşte stimulatorul din cadrul dispozitivului de stimulare profundă la bolnavii cu maladie Parkinson cu unul reîncărcabil cu kit de încărcare</t>
  </si>
  <si>
    <t>cost mediu/bolnav pentru care se înlocuieşte stimulatorul din cadrul dispozitivului de stimulare profundă la bolnavii cu maladie Parkinson cu unul nereîncărcabil precum şi a extensiilor de legătură stimulator-electrozi</t>
  </si>
  <si>
    <t>cost mediu/bolnav pentru care se înlocuieşte stimulatorul din cadrul dispozitivului de stimulare profundă la bolnavii cu maladie Parkinson cu unul reîncărcabil precum şi a extensiilor de legătură stimulator-electrozi</t>
  </si>
  <si>
    <t>număr de bolnavi cu maladie Parkinson cu înlocuire a extensiilor de legătură stimulator-electrozi</t>
  </si>
  <si>
    <t xml:space="preserve">cost mediu/bolnav cu înlocuire a extensiilor de legătură stimulator-electrozi </t>
  </si>
  <si>
    <t>număr de bolnavi cu maladie Parkinson cu înlocuire a kit-ului de reîncărcare a stimulatorului</t>
  </si>
  <si>
    <t xml:space="preserve">cost mediu/bolnav cu înlocuire a kit-ului de reîncărcare a stimulatorului </t>
  </si>
  <si>
    <t xml:space="preserve">număr de bolnavi pentru care se înlocuieşte stimulatorul din cadrul dispozitivului de stimulare profundă la bolnavii cu distonii musculare trataţi prin implantarea de stimulator cerebral reîncărcabil </t>
  </si>
  <si>
    <t xml:space="preserve">număr de bolnavi cu distonii musculare cu înlocuire a extensiilor de legătură stimulator-electrozi </t>
  </si>
  <si>
    <t xml:space="preserve">cost mediu/ bolnav cu distonii musculare cu înlocuire a extensiilor de legătură stimulator-electrozi </t>
  </si>
  <si>
    <t>număr de bolnavi cu distonii musculare cu înlocuire a kit-ului de reîncărcare a stimulatorului</t>
  </si>
  <si>
    <t>DIAVERUM ROMANIA</t>
  </si>
  <si>
    <t>SPITALUL JUD. DE URGENTA SF. PANTELIMON</t>
  </si>
  <si>
    <t>HD3</t>
  </si>
  <si>
    <t>HD2</t>
  </si>
  <si>
    <t>număr de bolnavi cu afecţiuni oncologice trataţi prin radioterapie cu accelerator liniar 2D</t>
  </si>
  <si>
    <t>număr de bolnavi cu afecţiuni oncologice trataţi prin radioterapie cu accelerator liniar 3D</t>
  </si>
  <si>
    <t>număr de bolnavi cu afecţiuni oncologice trataţi prin radioterapie IMRT</t>
  </si>
  <si>
    <t>număr de bolnavi cu afecţiuni oncologice trataţi prin brahiterapie</t>
  </si>
  <si>
    <t>număr de pacienţi cu distonii musculare trataţi prin stimulare cerebrală profundă</t>
  </si>
  <si>
    <t>cost mediu/pacient cu distonii musculare trataţi prin stimulare cerebrală profundă</t>
  </si>
  <si>
    <t>Subprogramul de diagnostic şi de monitorizare a bolii minime reziduale a bolnavilor cu leucemii acute prin imunofenotipare, examen citogenetic şi/sau FISH şi examen de biologie moleculară la copii şi adulţi</t>
  </si>
  <si>
    <t>Subprogramul de diagnostic genetic al tumorilor solide maligne (sarcom Ewing şi neuroblastom) la copii şi adulţi</t>
  </si>
  <si>
    <t>număr de bolnavi beneficiari de servicii de testare genetică pentru neuroblastom</t>
  </si>
  <si>
    <t>număr de bolnavi beneficiari de servicii de testare genetică pentru sarcom Ewing</t>
  </si>
  <si>
    <t>cost mediu/bolnav cu vârsta 1-18 ani cu hemofilie congenitală cu inhibitori cu titru mare cu profilaxie secundară pe termen lung</t>
  </si>
  <si>
    <t xml:space="preserve">TOTAL </t>
  </si>
  <si>
    <t>număr de bolnavi cu hiperfenilalaninemie la bolnavii diagnosticaţi cu fenilcetonurie sau deficit de tetrahidrobiopterină (BH4)</t>
  </si>
  <si>
    <t>număr de bolnavi cu epidermoliză buloasă - medicamente</t>
  </si>
  <si>
    <t>cost mediu/bolnav cu epidermoliză buloasă - medicamente</t>
  </si>
  <si>
    <t>număr de bolnavi cu epidermoliză buloasă - materiale sanitare</t>
  </si>
  <si>
    <t>cost mediu/bolnav cu epidermoliză buloasă - materiale sanitare</t>
  </si>
  <si>
    <t>număr de bolnavi cu atrofie musculară spinală</t>
  </si>
  <si>
    <t>număr de bolnavi cu mucopolizaharidoză Tip IVA</t>
  </si>
  <si>
    <t>Program naţional de boli cardiovasculare</t>
  </si>
  <si>
    <t>număr de bolnavi trataţi prin proceduri de dilatare percutană</t>
  </si>
  <si>
    <t>cost mediu/bolnav tratat prin proceduri de dilatare percutană</t>
  </si>
  <si>
    <t>cost mediu/bolnav tratat prin proceduri terapeutice de electrofiziologie</t>
  </si>
  <si>
    <t>număr de bolnavi trataţi prin implantare de stimulatoare cardiace</t>
  </si>
  <si>
    <t>cost mediu/bolnav tratat prin implantare de stimulatoare cardiace</t>
  </si>
  <si>
    <t>număr de bolnavi trataţi prin implantare de defibrilatoare interne</t>
  </si>
  <si>
    <t>cost mediu/bolnav tratat prin implantare de defibrilatoare interne</t>
  </si>
  <si>
    <t>număr de bolnavi trataţi prin implantare de stimulatoare de resincronizare cardiacă</t>
  </si>
  <si>
    <t>cost mediu/bolnav tratat prin implantare de stimulatoare de resincronizare cardiacă</t>
  </si>
  <si>
    <t>număr de bolnavi (copii) trataţi prin intervenţii de chirurgie cardiovasculară</t>
  </si>
  <si>
    <t>cost mediu/bolnav (adult) tratat prin intervenţii de chirurgie cardiovasculară</t>
  </si>
  <si>
    <t>număr de implanturi cohleare</t>
  </si>
  <si>
    <t>cost mediu/implant cohlear</t>
  </si>
  <si>
    <t>Program naţional de tratament al hemofiliei şi talasemiei</t>
  </si>
  <si>
    <t>număr de bolnavi cu afibrinogenemie congenitală</t>
  </si>
  <si>
    <t>Programul naţional de tratament pentru boli rare</t>
  </si>
  <si>
    <t>cost mediu/bolnav adult cu implant segmentar de coloană</t>
  </si>
  <si>
    <t>Subprogramul de radiologie intervenţională</t>
  </si>
  <si>
    <t>C23</t>
  </si>
  <si>
    <t>C24</t>
  </si>
  <si>
    <t>Total bolnavi beneficiari ai programului</t>
  </si>
  <si>
    <t>Boli neurologice degenerative/ inflamator-imune forme cronice</t>
  </si>
  <si>
    <t>Scleroză sistemică şi ulcerele digitale evolutive</t>
  </si>
  <si>
    <t>Scleroza tuberoasă</t>
  </si>
  <si>
    <t>medicamente</t>
  </si>
  <si>
    <t>materiale sanitare</t>
  </si>
  <si>
    <t>Osteogeneză imperfectă - medicamente</t>
  </si>
  <si>
    <t>Osteogeneză imperfectă - materiale sanitare</t>
  </si>
  <si>
    <t>Epidermoliză buloasă- medicamente</t>
  </si>
  <si>
    <t>Epidermoliză buloasă- materiale sanitare</t>
  </si>
  <si>
    <t>Număr bolnavi ADULŢI trataţi prin chirurgie spinală</t>
  </si>
  <si>
    <t>Număr bolnavi COPII trataţi prin instrumentaţie specifică</t>
  </si>
  <si>
    <t>C25</t>
  </si>
  <si>
    <t xml:space="preserve">TABEL 2 SITUAŢIA CHELTUIELILOR PE TIPURI (LEI) </t>
  </si>
  <si>
    <t xml:space="preserve">Cheltuieli pentru endoproteze, pe tipuri de endoproteze </t>
  </si>
  <si>
    <t>bolnavi ADULŢI cu endoproteze</t>
  </si>
  <si>
    <t>bolnavi COPII cu endoproteze</t>
  </si>
  <si>
    <t>bolnavi ADULŢI cu endoproteze tumorale</t>
  </si>
  <si>
    <t>bolnavi COPII cu endoproteze tumorale</t>
  </si>
  <si>
    <t>bolnavi ADULŢI cu implant segmentar de coloană</t>
  </si>
  <si>
    <t>bolnavi COPII cu implant segmentar de coloană</t>
  </si>
  <si>
    <t>instrumentaţie specifică</t>
  </si>
  <si>
    <t>Subprogramul de tratament al bolnavilor cu afecţiuni oncologice</t>
  </si>
  <si>
    <t>Subprogramul de reconstrucţie mamară după afecţiuni oncologice prin endoprotezare</t>
  </si>
  <si>
    <t>număr de bolnave cu reconstrucţie mamară</t>
  </si>
  <si>
    <t>număr bolnavi cu diabet zaharat beneficiari de pompe de insulină</t>
  </si>
  <si>
    <t>cost mediu/bolnav cu diabet zaharat beneficiar de pompă de insulină</t>
  </si>
  <si>
    <t>număr bolnavi cu diabet zaharat beneficiari de materiale consumabile pentru pompele de insulină</t>
  </si>
  <si>
    <t>număr de bolnavi cu talasemie</t>
  </si>
  <si>
    <t>număr de bolnavi cu boli neurologice degenerative/ inflamator-imune forme cronice</t>
  </si>
  <si>
    <t>cost mediu/bolnav cu boli neurologice degenerative/ inflamator-imune forme cronice</t>
  </si>
  <si>
    <t>număr de bolnavi cu boala Fabry</t>
  </si>
  <si>
    <t>cost mediu/bolnav cu boala Fabry</t>
  </si>
  <si>
    <t>număr de bolnavi cu boala Pompe</t>
  </si>
  <si>
    <t>cost mediu/bolnav cu boala Pompe</t>
  </si>
  <si>
    <t>număr de bolnavi cu Tirozinemie</t>
  </si>
  <si>
    <t>cost mediu/bolnav cu Tirozinemie</t>
  </si>
  <si>
    <t>număr de bolnavi cu mucopolizaharidoză tip II (sindromul Hunter)</t>
  </si>
  <si>
    <t>cost mediu/bolnav cu mucopolizaharidoză tip II (sindromul Hunter)</t>
  </si>
  <si>
    <t>număr de bolnavi cu mucopolizaharidoză tip I (sindromul Hurler)</t>
  </si>
  <si>
    <t>cost mediu/bolnav cu mucopolizaharidoză tip I (sindromul Hurler)</t>
  </si>
  <si>
    <t>număr de bolnavi cu sindrom de imunodeficienţă primară</t>
  </si>
  <si>
    <t>număr de bolnavi cu HTPA</t>
  </si>
  <si>
    <t>număr de bolnavi cu scleroză sistemică şi ulcerele digitale evolutive</t>
  </si>
  <si>
    <t>cost mediu/bolnav cu scleroză sistemică şi ulcerele digitale evolutive</t>
  </si>
  <si>
    <t>număr de bolnavi cu osteogeneză imperfectă - medicamente</t>
  </si>
  <si>
    <t>cost mediu/bolnav cu osteogeneză imperfectă - medicamente</t>
  </si>
  <si>
    <t>număr de bolnavi cu osteogeneză imperfectă - materiale sanitare</t>
  </si>
  <si>
    <t>cost mediu/bolnav cu osteogeneză imperfectă - materiale sanitare</t>
  </si>
  <si>
    <t>Program naţional de sănătate mintală</t>
  </si>
  <si>
    <t>număr de bolnavi în tratament substitutiv</t>
  </si>
  <si>
    <t>număr de teste pentru depistarea prezenţei drogurilor în urina bolnavilor</t>
  </si>
  <si>
    <t>cost mediu pe test rapid de depistare a drogurilor în urină</t>
  </si>
  <si>
    <t>număr bolnavi copii endoprotezaţi</t>
  </si>
  <si>
    <t>cost mediu/bolnav copil endoprotezat</t>
  </si>
  <si>
    <t>număr bolnavi adulţi endoprotezaţi</t>
  </si>
  <si>
    <t>cost mediu/bolnav adult endoprotezat</t>
  </si>
  <si>
    <t>număr bolnavi copii cu endoprotezare articulară tumorală</t>
  </si>
  <si>
    <t>cost mediu/bolnav copil cu endoprotezare articulară tumorală</t>
  </si>
  <si>
    <t>număr bolnavi adulţi cu endoprotezare articulară tumorală</t>
  </si>
  <si>
    <t>cost mediu/bolnav adult cu endoprotezare articulară tumorală</t>
  </si>
  <si>
    <t>număr bolnavi adulţi trataţi prin chirurgie spinală</t>
  </si>
  <si>
    <t>cost mediu/bolnav adult tratat prin chirurgie spinală</t>
  </si>
  <si>
    <t xml:space="preserve">număr bolnavi copii trataţi prin instrumentaţie specifică </t>
  </si>
  <si>
    <t xml:space="preserve">cost mediu/bolnav copil tratat prin instrumentaţie specifică </t>
  </si>
  <si>
    <t>număr bolnavi cu afecţiuni cerebrovasculare trataţi</t>
  </si>
  <si>
    <t>cost mediu/bolnav cu afecţiuni cerebrovasculare tratat</t>
  </si>
  <si>
    <t>număr bolnavi cu stimulatoare cerebrale implantabile</t>
  </si>
  <si>
    <t>cost mediu/bolnav cu stimulator cerebral implantabil</t>
  </si>
  <si>
    <t>număr bolnavi cu pompe implantabile</t>
  </si>
  <si>
    <t>cost mediu/bolnav cu pompă implantabilă</t>
  </si>
  <si>
    <t>număr bolnavi cu afecţiuni vasculare periferice trataţi</t>
  </si>
  <si>
    <t>număr bolnavi cu afecţiuni ale coloanei vertebrale trataţi</t>
  </si>
  <si>
    <t>număr bolnavi cu afecţiuni oncologice trataţi</t>
  </si>
  <si>
    <t>Raportare pentru SEMESTRUL I 2022</t>
  </si>
  <si>
    <t>Raportare pentru TRIMESTRUL II 2022</t>
  </si>
  <si>
    <t>( se completeaza cumulat cu datele transmise atât de unităţile publice cât şi de unităţile private)</t>
  </si>
  <si>
    <t>bolnavi cu afecţiuni oncologice - cost volum</t>
  </si>
  <si>
    <t>boli rare - cost volum</t>
  </si>
  <si>
    <t>C15=C3+C4+C5+C6+C14</t>
  </si>
  <si>
    <t>TABEL 2 SITUAŢIA  CHELTUIELILOR PENTRU MEDICAMENTE CARE FAC OBIECTUL CONTRACTELOR COST-VOLUM (LEI)</t>
  </si>
  <si>
    <t>Total număr bolnavi cu afecţiuni oncologice</t>
  </si>
  <si>
    <t>mucoviscidoză farmacii cu circuit deschis</t>
  </si>
  <si>
    <t>număr bolnavi cu cistinoză nefropatică confirmată</t>
  </si>
  <si>
    <t>număr bolnavi cu servicii prin tratament Gamma-Knife</t>
  </si>
  <si>
    <t>număr bolnavi cu epilepsie rezistentă la tratament medicamentos trataţi prin proceduri microchirurgicale</t>
  </si>
  <si>
    <t>număr bolnavi cu epilepsie rezistentă la tratament medicamentos trataţi prin implant de stimulator al nervului vag</t>
  </si>
  <si>
    <t>număr bolnavi copii cu hidrocefalie congenitală sau dobândită trataţi</t>
  </si>
  <si>
    <t>Subprogramul de diagnostic şi tratament al epilepsiei rezistente la tratamentul medicamentos</t>
  </si>
  <si>
    <t>Subprogramul de tratament al hidrocefaliei congenitale sau dobândite la copil</t>
  </si>
  <si>
    <t>Subprogramul de tratament al durerii neuropate prin implant de neurostimulator medular</t>
  </si>
  <si>
    <t>număr bolnavi trataţi prin implant neuromodulator</t>
  </si>
  <si>
    <t>cost mediu/bolnav tratat prin implant neuromodulator</t>
  </si>
  <si>
    <t>Programul naţional de diabet zaharat</t>
  </si>
  <si>
    <t>Programul naţional de boli endocrine</t>
  </si>
  <si>
    <t>Programul naţional de ortopedie</t>
  </si>
  <si>
    <t>C3</t>
  </si>
  <si>
    <t>C4</t>
  </si>
  <si>
    <t>C5</t>
  </si>
  <si>
    <t>C7</t>
  </si>
  <si>
    <t>C8</t>
  </si>
  <si>
    <t>C9</t>
  </si>
  <si>
    <t>C10</t>
  </si>
  <si>
    <t>C11</t>
  </si>
  <si>
    <t>C14</t>
  </si>
  <si>
    <t>C15</t>
  </si>
  <si>
    <t>Total</t>
  </si>
  <si>
    <t>C1</t>
  </si>
  <si>
    <t>C2</t>
  </si>
  <si>
    <t>C6</t>
  </si>
  <si>
    <t>C12</t>
  </si>
  <si>
    <t>C13</t>
  </si>
  <si>
    <t>Talasemie</t>
  </si>
  <si>
    <t>TOTAL</t>
  </si>
  <si>
    <t>alte endoproteze</t>
  </si>
  <si>
    <t>C16</t>
  </si>
  <si>
    <t>C18</t>
  </si>
  <si>
    <t>C17</t>
  </si>
  <si>
    <t>C19</t>
  </si>
  <si>
    <t xml:space="preserve">Hemofilie </t>
  </si>
  <si>
    <t>Total bolnavi cu hemofilie</t>
  </si>
  <si>
    <t>Cheltuieli totale</t>
  </si>
  <si>
    <t>Indicatori fizici</t>
  </si>
  <si>
    <t>Denumire indicator fizic</t>
  </si>
  <si>
    <t xml:space="preserve">număr de bolnavi cu scleroză multiplă trataţi </t>
  </si>
  <si>
    <t xml:space="preserve">număr de bolnavi cu diabet zaharat trataţi </t>
  </si>
  <si>
    <t>Valoare (LEI)</t>
  </si>
  <si>
    <t>număr de bolnavi cu guşă prin tireomegalie datorată proliferării maligne</t>
  </si>
  <si>
    <t>C17=C1+…+C16</t>
  </si>
  <si>
    <t>cost mediu/bolnav tratat</t>
  </si>
  <si>
    <t>cost mediu/bolnav cu scleroză multiplă tratat</t>
  </si>
  <si>
    <t>cost mediu/bolnav cu talasemie</t>
  </si>
  <si>
    <t>cost mediu/bolnav cu guşă prin tireomegalie datorată carenţei de iod</t>
  </si>
  <si>
    <t>cost mediu/bolnav cu guşă prin tireomegalie datorată proliferării maligne</t>
  </si>
  <si>
    <t>C0</t>
  </si>
  <si>
    <t>(Se completează luna sau perioada de raportare conform Normelor tehnice de realizare a programelor naţionale de sănătate curative.)</t>
  </si>
  <si>
    <t>MEDICAMENTE ELIBERATE ÎN BAZA CONTRACTELOR COST - VOLUM</t>
  </si>
  <si>
    <t>Afecţiune</t>
  </si>
  <si>
    <t>hemofilie congenitală cu şi fără inhibitori, pentru tratamentul de substituţie în cazul intervenţiilor chirurgicale şi ortopedice</t>
  </si>
  <si>
    <t>hemofilia dobândită clinic manifestă</t>
  </si>
  <si>
    <t>substituţia profilactică continuă</t>
  </si>
  <si>
    <t>substituţia profilactică intermitentă/ de scurtă durată</t>
  </si>
  <si>
    <t>tratamentul "on demand" (curativ) al accidentelor hemoragice</t>
  </si>
  <si>
    <t>profilaxia secundară regulata pe termen lung</t>
  </si>
  <si>
    <t>profilaxia secundară pe termen scurt/ intermitentă</t>
  </si>
  <si>
    <t>tratamentul de oprire a sângerărilor</t>
  </si>
  <si>
    <t>substituţia profilactică intermitentă/de scurtă durată</t>
  </si>
  <si>
    <t>profilaxia secundară pe termen scurt/intermitentă</t>
  </si>
  <si>
    <t>C22=C20+C21</t>
  </si>
  <si>
    <t>PROGRAMUL NAŢIONAL DE SUPLEERE A FUNCŢIEI RENALE LA BOLNAVII CU INSUFICIENŢĂ RENALĂ CRONICĂ</t>
  </si>
  <si>
    <t>(se completează luna sau perioada de raportare conform Normelor tehnice de realizare a programelor naţionale de sănătate curative)</t>
  </si>
  <si>
    <t xml:space="preserve"> TABEL 1 SITUAŢIA BOLNAVILOR PE TIPURI DE DIALIZĂ ŞI A CHELTUIELILOR AFERENTE (LEI) </t>
  </si>
  <si>
    <t>Nr. Bolnavi dializaţi</t>
  </si>
  <si>
    <t>Cheltuieli pentru dializa bolnavilor cu:</t>
  </si>
  <si>
    <t>Valoare totală raportată de către unităţile sanitare       LEI</t>
  </si>
  <si>
    <t xml:space="preserve"> hemodializă convenţională</t>
  </si>
  <si>
    <t>hemodiafiltrare intermitentă on-line</t>
  </si>
  <si>
    <t>dializă peritoneală continuă</t>
  </si>
  <si>
    <t>dializă peritoneală automată</t>
  </si>
  <si>
    <t>Program/Subprogram de sănătate</t>
  </si>
  <si>
    <t>număr de bolnavi trataţi prin proceduri terapeutice de electrofiziologie</t>
  </si>
  <si>
    <t>cost mediu/bolnav cu anevrism aortic tratat prin tehnici hibride</t>
  </si>
  <si>
    <t>număr de bolnavi trataţi prin chirurgie vasculară</t>
  </si>
  <si>
    <t>număr de copii cu malformaţii cardiace congenitale trataţi prin intervenţii de cardiologie intervenţională</t>
  </si>
  <si>
    <t xml:space="preserve"> bolnavi cu purpura trombocitopenică trombotică dobandită</t>
  </si>
  <si>
    <t>mucoviscidoză  farmacii cu circuit deschis</t>
  </si>
  <si>
    <t>bolnavi cu purpura trombocitopenică imună cronică- circuit închis**</t>
  </si>
  <si>
    <t>Total cheltuieli număr bolnavi cu afecţiuni oncologice</t>
  </si>
  <si>
    <t>număr bolnavi nou intraţi*</t>
  </si>
  <si>
    <t>număr de bolnavi cu insuficienţă cardiacă în stadiu terminal trataţi prin asistare mecanică a circulaţiei pe termen lung</t>
  </si>
  <si>
    <t xml:space="preserve">număr de bolnavi cu stenoze aortice, declaraţi inoperabili sau cu risc chirurgical foarte mare, prin tehnici transcateter </t>
  </si>
  <si>
    <t>număr de bolnavi cu aritmii complexe trataţi prin proceduri de ablaţie</t>
  </si>
  <si>
    <t>număr de bolnavi (adulţi) trataţi prin intervenţii de chirurgie cardiovasculară</t>
  </si>
  <si>
    <t>număr de bolnavi trataţi cu anevrisme aortice trataţi prin tehnici hibride</t>
  </si>
  <si>
    <t>cost mediu/bolnav tratat prin proceduri de ablaţie</t>
  </si>
  <si>
    <t>cost mediu/bolnav cu stenoze aortice, declarat inoperabil sau cu risc chirurgical foarte mare, tratat prin tehnici transcateter</t>
  </si>
  <si>
    <t>cost mediu/bolnav cu insuficienţă cardiacă în stadiu terminal tratat prin asistare mecanică a circulaţiei pe termen lung</t>
  </si>
  <si>
    <t>număr de bolnavi cu diagnostic de leucemie acută beneficiari de servicii de monitorizare a bolii minime reziduale prin imunofenotipare</t>
  </si>
  <si>
    <t>număr de bolnavi cu diagnostic de leucemie acută beneficiari de servicii de monitorizare a bolii minime reziduale prin  examen citogenetic şi/sau FISH</t>
  </si>
  <si>
    <t>număr de bolnavi cu diagnostic de leucemie acută beneficiari de servicii de monitorizare a bolii minime reziduale prin  examen de biologie moleculară</t>
  </si>
  <si>
    <t>număr bolnavi cu purpură trombocitopenică trombotică dobândită</t>
  </si>
  <si>
    <t>cost mediu/bolnav cu purpură trombocitopenică trombotică dobândită</t>
  </si>
  <si>
    <t>cost mediu/bolnav cu cistinoză nefropatică</t>
  </si>
  <si>
    <t>număr bolnavi cu purpură trombocitopenică imună cronică</t>
  </si>
  <si>
    <t xml:space="preserve">cost mediu/bolnav cu  purpură trombocitopenică imună cronică </t>
  </si>
  <si>
    <t>Programul naţional de oncologie</t>
  </si>
  <si>
    <t>tarif/şedinţă de hemodiafiltrare intermitentă on-line</t>
  </si>
  <si>
    <t>număr de bolnavi copii cu epilepsie cu monitorizare  a evoluţiei bolii prin PET-CT</t>
  </si>
  <si>
    <t>cost mediu/bolnav cu  hemofilie A</t>
  </si>
  <si>
    <t>Programul naţional de tratament al surdităţii prin proteze auditive implantabile</t>
  </si>
  <si>
    <t>număr bolnavi cu epilepsie rezistentă la tratament medicamentos trataţi prin implant de dispozitiv de stimulare cerebrală profundă</t>
  </si>
  <si>
    <t xml:space="preserve">cost mediu/bolnav cu mucoviscidoză </t>
  </si>
  <si>
    <t>tarif/ investigaţie pentru tratament Gamma-Knife</t>
  </si>
  <si>
    <t>insulină + antidiabetice non-insulinice</t>
  </si>
  <si>
    <t>PROGRAMUL NAŢIONAL DE DIABET ZAHARAT - medicamente</t>
  </si>
  <si>
    <t>PROGRAMUL NAŢIONAL DE DIABET ZAHARAT - Teste de automonitorizare şi evaluarea prin dozarea HbA1c</t>
  </si>
  <si>
    <t>PROGRAMUL NAŢIONAL DE DIABET ZAHARAT- materiale consumabile pentru dispozitivele medicale specifice</t>
  </si>
  <si>
    <t>C11=C1+….+C10</t>
  </si>
  <si>
    <t>Lipofuscinoza Ceroidă TIP2 (TPP1)</t>
  </si>
  <si>
    <t>C14=C7+…..+C13</t>
  </si>
  <si>
    <t>purpura trombocitopenică trombotică dobandită</t>
  </si>
  <si>
    <t>număr de bolnavi trataţi prin epurare extrahepatică</t>
  </si>
  <si>
    <t>număr bolnavi decedaţi*</t>
  </si>
  <si>
    <t>cost mediu/bolnav tratat prin chirurgie vasculară</t>
  </si>
  <si>
    <t>cost mediu/bolnav cu mucopolizaharidoză Tip IVA</t>
  </si>
  <si>
    <t>număr de bolnavi cu lipofuscinoză ceroidă TIP 2 (TPP1)</t>
  </si>
  <si>
    <t>cost mediu/bolnav cu lipofuscinoză ceroidă TIP 2 (TPP1)</t>
  </si>
  <si>
    <t>număr de bolnavi cu limfangioleiomiomatoză</t>
  </si>
  <si>
    <t>cost mediu/bolnav cu limfangioleiomiomatoză</t>
  </si>
  <si>
    <t>număr bolnavi copii cu implant segmentar de coloană</t>
  </si>
  <si>
    <t>cost mediu /bolnav copil cu implant segmentar de coloană</t>
  </si>
  <si>
    <t>număr bolnavi adulţi cu implant segmentar de coloană</t>
  </si>
  <si>
    <t>cost mediu/bolnav adult cu instabilitate articulară tratat prin implanturi de fixare</t>
  </si>
  <si>
    <t>cost mediu/bolnav copil cu instabilitate articulară tratat prin implanturi de fixare</t>
  </si>
  <si>
    <t>Programul național de transplant de organe, țesuturi si celule de origine umană</t>
  </si>
  <si>
    <t>număr bolnavi cu transplant hepatic trataţi pentru recidiva hepatitei cronice cu VHB</t>
  </si>
  <si>
    <t>cost mediu/bolnav tratat pentru recidiva hepatitei cronice cu VHB</t>
  </si>
  <si>
    <t>tarif/şedinţă de hemodializă convenţională</t>
  </si>
  <si>
    <t>tarif/bolnav tratat prin dializă peritoneală continuă</t>
  </si>
  <si>
    <t>tarif/bolnav tratat prin dializă peritoneală automată</t>
  </si>
  <si>
    <t>Program naţional de terapie intensivă a insuficienţei hepatice</t>
  </si>
  <si>
    <t>Programul naţional de diagnostic şi tratament cu ajutorul aparaturii de înaltă performanţă</t>
  </si>
  <si>
    <t>număr de bolnavi pentru care se înlocuieşte stimulatorul din cadrul dispozitivului de stimulare profundă la bolnavii cu maladie Parkinson cu unul nereîncărcabil precum şi a extensiilor de legătură stimulator-electrozi</t>
  </si>
  <si>
    <t>număr de bolnavi pentru care se înlocuieşte stimulatorul din cadrul dispozitivului de stimulare profundă la bolnavii cu maladie Parkinson cu unul reîncărcabil precum şi a extensiilor de legătură stimulator-electrozi /</t>
  </si>
  <si>
    <t>cost mediu/ bolnav pentru care se înlocuieşte stimulatorul din cadrul dispozitivului de stimulare profundă la bolnavii cu distonii musculare cu unul reîncărcabil</t>
  </si>
  <si>
    <t>cost mediu/ bolnav pentru care se înlocuieşte stimulatorul din cadrul dispozitivului de stimulare profundă la bolnavii cu distonii musculare cu unul reîncărcabil precum şi a extensiilor de legătură stimulator-electrozi</t>
  </si>
  <si>
    <t>cost mediu/ bolnav cu distonii musculare cu înlocuire a kit-ului de reîncărcare a stimulatorului</t>
  </si>
  <si>
    <t>număr de pacienţi  bolnavi cu înlocuire a generatorului implantabil al stimulatorului de nerv vag</t>
  </si>
  <si>
    <t>cost mediu/ bolnav cu înlocuire a generatorului implantabil al stimulatorului de nerv vag</t>
  </si>
  <si>
    <t>cost mediu/ bolnav cu epilepsie rezistentă la tratament medicamentos tratat prin implant de dispozitiv de stimulare cerebrală profundă</t>
  </si>
  <si>
    <t>număr de bolnavi cu  afecţiuni oncologice cu monitorizare a evoluţiei bolii prin PET-CT**</t>
  </si>
  <si>
    <t xml:space="preserve">tarif/bolnav cu afecţiuni oncologice beneficiar de investigaţie PET-CT </t>
  </si>
  <si>
    <t>număr de bolnavi adulţi cu epilepsie cu monitorizare a evoluţiei bolii prin PET-CT</t>
  </si>
  <si>
    <t xml:space="preserve">tarif/ bolnav adult cu epilepsie beneficiar de investigaţie PET-CT </t>
  </si>
  <si>
    <t>tarif/ bolnav copil cu epilepsie beneficiar de investigaţie PET-CT</t>
  </si>
  <si>
    <t xml:space="preserve">număr bolnavi cu mucoviscidoză </t>
  </si>
  <si>
    <t>număr  bolnavi cu polineuropatie familială amiloidă cu transtiretină cu stadiul I sau II</t>
  </si>
  <si>
    <t>număr bolnavi cu cistinoză nefropatică</t>
  </si>
  <si>
    <t>TOTAL PROGRAME NAŢIONALE CURATIVE</t>
  </si>
  <si>
    <t>Întocmit,</t>
  </si>
  <si>
    <t>număr de bolnavi copii cu instabilitate articulară trataţi  prin implanturi de fixare</t>
  </si>
  <si>
    <t>număr de bolnavi adulţi cu instabilitate articulară trataţi  prin implanturi de fixare</t>
  </si>
  <si>
    <t>C4 Boala Pompe = C4 din tabelul 2</t>
  </si>
  <si>
    <t>C4 Tirozinemie = C5 din tabelul 2</t>
  </si>
  <si>
    <t>C4 Mucopolizaharidoză tip II (sindromul Hunter) = C6 din tabelul 2</t>
  </si>
  <si>
    <t>C4 Mucopolizaharidoză tip I (sindromul Hurler) = C7 din tabelul 2</t>
  </si>
  <si>
    <t>C4 Afibrinogenemie congenitală = C8 din tabelul 2</t>
  </si>
  <si>
    <t>C4 Sindrom de imunodeficienţă primară = C9 din tabelul 2</t>
  </si>
  <si>
    <t>C4 HTPA = C10 din tabelul 2</t>
  </si>
  <si>
    <t>C4 Amiloidoză cu transtiretină = (C11+C12) din tabelul 2</t>
  </si>
  <si>
    <t>C4 Scleroză sistemică şi ulcerele digitale evolutive = C13 din tabelul 2</t>
  </si>
  <si>
    <t>C4 Purpura trombocitopenică imună cronică = C14 din tabelul 2</t>
  </si>
  <si>
    <t>C4 Hiperfenilalaninemie la bolnavii diagnosticaţi cu fenilcetonurie sau deficit de tetrahidrobiopterină (BH4) = C15 din tabelul 2</t>
  </si>
  <si>
    <t>C4 Scleroza tuberoasă = C16 din tabelul 2</t>
  </si>
  <si>
    <t>C4 Osteogeneză imperfectă - medicamente = C17 din tabelul 2</t>
  </si>
  <si>
    <t>C4 Osteogeneză imperfectă - materiale sanitare = C18 din tabelul 2</t>
  </si>
  <si>
    <t>C4 Epidermoliză buloasă- medicamente = C20 din tabelul 2</t>
  </si>
  <si>
    <t>C4 Epidermoliză buloasă- materiale sanitare = C21 din tabelul 2</t>
  </si>
  <si>
    <t>C4 Atrofie musculară spinala= C23 din tabelul 2</t>
  </si>
  <si>
    <t>C4 Boala Castelman= C24 din tabelul 2</t>
  </si>
  <si>
    <t>C4 Mucopolizaharidoza TIP iva= C25 din tabelul 2</t>
  </si>
  <si>
    <t>C4 Lipofuscinoza ceroida TIP2 (TPP1) = C26 din tabelul 2</t>
  </si>
  <si>
    <t>C4 Sindrom hemolitic uremic atipic (SHUa)= (C27+C28) din tabelul 2</t>
  </si>
  <si>
    <t>C4 Hemoglobinurie paroxistică nocturnă(HPN)= C29 din tabelul 2</t>
  </si>
  <si>
    <t>C4 TOTAL = C30 din tabelul 2</t>
  </si>
  <si>
    <t>TABEL 4 SITUAŢIA BOLNAVILOR CU BOLI RARE ŞI A CHELTUIELILOR AFERENTE  (LEI) (medicamente eliberate prin farmacii cu circuit deschis)</t>
  </si>
  <si>
    <t>Nr. Total bolnavi</t>
  </si>
  <si>
    <t>Mucoviscidoză copii</t>
  </si>
  <si>
    <t>Mucoviscidoză adulţi</t>
  </si>
  <si>
    <t>Scleroză laterală amiotrofică</t>
  </si>
  <si>
    <t>Sindrom Prader Willi</t>
  </si>
  <si>
    <t>fibroză pulmonară idiopatică</t>
  </si>
  <si>
    <t>distrofie musculară Duchenne</t>
  </si>
  <si>
    <t>angioedem ereditar</t>
  </si>
  <si>
    <t>Neuropatie optică ereditară Leber</t>
  </si>
  <si>
    <t>Limfangioleiomiomatoză</t>
  </si>
  <si>
    <t>C24= C13+…+C23</t>
  </si>
  <si>
    <t>TABEL 5  SITUAŢIA BOLNAVILOR CU BOLI RARE ŞI A CHELTUIELILOR AFERENTE  (LEI) (medicamente eliberate prin farmacii cu circuit închis şi deschis)</t>
  </si>
  <si>
    <t>C1 Purpura trombocitopenică imună cronică = C14 din tabelul 1</t>
  </si>
  <si>
    <t>C1 Boala Fabry = C3 din tabelul 1</t>
  </si>
  <si>
    <t>C2 Purpura trombocitopenică imună cronică  = C10 din tabelul 4</t>
  </si>
  <si>
    <t>C2 Boala Fabry  = C11 din tabelul 4</t>
  </si>
  <si>
    <t>C5 Purpura trombocitopenică imună cronică  = C22 din tabelul 4</t>
  </si>
  <si>
    <t>C5 Boala Fabry  = C23 din tabelul 4</t>
  </si>
  <si>
    <t>*se vor menţiona CAS de la care/ către care s-a efectuat transferul de medicamente/materiale sanitare</t>
  </si>
  <si>
    <t>C30=C1+…....+C16+C19+C22+…..+C29</t>
  </si>
  <si>
    <t>Tratamentul stării posttransplant</t>
  </si>
  <si>
    <t xml:space="preserve">TABEL 1 SITUAŢIA BOLNAVILOR CU STARE POSTTRANSPLANT </t>
  </si>
  <si>
    <t>Cheltuieli cu medicamente pentru starea postransplant</t>
  </si>
  <si>
    <t xml:space="preserve"> TABEL 2 SITUAŢIA BOLNAVILOR PE TIPURI DE DIALIZĂ ŞI A CHELTUIELILOR AFERENTE (LEI)</t>
  </si>
  <si>
    <t>Furnizor</t>
  </si>
  <si>
    <t>Numar Contract</t>
  </si>
  <si>
    <t>Cheltuială totală  validată de către CAS                           LEI</t>
  </si>
  <si>
    <t>Raportaţi de către unităţile sanitare</t>
  </si>
  <si>
    <t>Validaţi de către CAS</t>
  </si>
  <si>
    <t>Raportate de către unităţile sanitare</t>
  </si>
  <si>
    <t>Validate de către CAS</t>
  </si>
  <si>
    <t>C7=C3+…..+C6</t>
  </si>
  <si>
    <t>C12=C8+...+C11</t>
  </si>
  <si>
    <t>C25=C17+…….+C20</t>
  </si>
  <si>
    <t>C26=C21+…….+C24</t>
  </si>
  <si>
    <t>*) Se completează la nivel de casă de asigurări de sănătate şi se va transmite la Casa Naţională de Asigurări de Sănătate doar la solicitarea acesteia.</t>
  </si>
  <si>
    <t>C5=C1+…+C4</t>
  </si>
  <si>
    <t>C10=C6+..…+C9</t>
  </si>
  <si>
    <t>C23=C15+…….+C18</t>
  </si>
  <si>
    <t>C24=C19+…….+C22</t>
  </si>
  <si>
    <t>Coloana " Valoare medicamente intrate în cursul perioadei de raportare: pentru "Boala Fabry" in suma de 2.081.411,37 lei, cuprinde atat facturile de achizitie medicamente in valoare de 2.055.715,01 lei precum si suma de 25.696,36 lei  reprezentand o corectie a stocului faptic de medicamente ( 2 fiole de Fabrazyme) in urma unui control efectuat de corpul de control.</t>
  </si>
  <si>
    <t>Coloana "Valoare medicamente/ materiale sanitare  transferate*/ casate în cursul perioadei de raportare: pentru "purpura trombocitopenică imună cronică la copii şi adulţi splenectomizaţi şi nesplenectomizaţi" in suma de 16.446,64 lei reprezinta intrare prin transfer medicamente din gestiunea cost- volum a aceluiasi spital, respectiv Spitalul de urgenta Sf. Pantelimon Focsani</t>
  </si>
  <si>
    <t>Raportare pentru luna TRIMESTRUL II  2022</t>
  </si>
  <si>
    <t>Raportare pentru perioada luna trimestrul II 2022</t>
  </si>
  <si>
    <t>adulţi</t>
  </si>
  <si>
    <t>Cheltuieli cu materiale consumabile pentru dispozitivele medicale specifice:</t>
  </si>
  <si>
    <t xml:space="preserve">TABEL 3 SITUAŢIA STOCULUI DE MATERIALE CONSUMABILE PENTRU DISPOZITIVE MEDICALE SPECIFICE (LEI) </t>
  </si>
  <si>
    <t>Număr bolnavi cărora li s-au eliberat medicamente pentru:</t>
  </si>
  <si>
    <t>Hemofilie congenitală fară inhibitori/boală von Willebrand</t>
  </si>
  <si>
    <t>Hemofilie congenitală cu inhibitori</t>
  </si>
  <si>
    <t>profilaxia secundară regulată pe termen lung</t>
  </si>
  <si>
    <t>Medicamente pentru:</t>
  </si>
  <si>
    <t>Număr bolnavi cu boli rare cărora li s-au eliberat medicamente pentru:</t>
  </si>
  <si>
    <t>Medicamente/ materiale sanitare pentru:</t>
  </si>
  <si>
    <t xml:space="preserve"> bolnavi cu cistinoză nefropatică confirmată</t>
  </si>
  <si>
    <t xml:space="preserve">TABEL 3 SITUAŢIA STOCULUI DE MEDICAMENTE  </t>
  </si>
  <si>
    <t>(LEI)</t>
  </si>
  <si>
    <t>polineuropatie familială amiloidă cu transtiretină cu stadiul I sau II**</t>
  </si>
  <si>
    <t>hemofilie A</t>
  </si>
  <si>
    <t>C3=C1+C2</t>
  </si>
  <si>
    <t>număr bolnavi cu hemofilie A</t>
  </si>
  <si>
    <t xml:space="preserve"> bolnavi cu hemofilie A</t>
  </si>
  <si>
    <t>TABEL 2  SITUAŢIA CHELTUIELILOR PE TIPURI DE TERAPIE(LEI)</t>
  </si>
  <si>
    <t>TABEL 1 SITUAŢIA BOLNAVILOR TRATAŢI PE TIPURI DE TERAPIE(LEI)</t>
  </si>
  <si>
    <t>C8=C3+C6+C7</t>
  </si>
  <si>
    <t>TABEL 3 SITUAŢIA STOCULUI DE MEDICAMENTE (LEI)</t>
  </si>
  <si>
    <t>C4 = C1+C4+C7 din tabelul 2</t>
  </si>
  <si>
    <t>insulină+ antidiabetice non-insulinice</t>
  </si>
  <si>
    <t>antidiabetice non-insulinice</t>
  </si>
  <si>
    <t>Valoare medicamente/ materiale sanitare în stoc la începutul perioadei de raportare</t>
  </si>
  <si>
    <t>Valoare medicamente/ materiale sanitare achiziţionate în cursul perioadei de raportare din creditele de angajament alocate</t>
  </si>
  <si>
    <t>Valoare medicamente/ materiale sanitare  transferate*/ casate în cursul perioadei de raportare</t>
  </si>
  <si>
    <t>Valoare medicamente/ materiale sanitare  consumate în cursul perioadei de raportare</t>
  </si>
  <si>
    <t>Valoare medicamente/ materiale sanitare în stoc la sfârşitul perioadei de raportare</t>
  </si>
  <si>
    <t xml:space="preserve">Boli neurologice degenerative/ inflamator-imune forme acute-urgenţe neurologice </t>
  </si>
  <si>
    <t>tarif/ bolnav cu diagnostic de leucemie acută beneficiar de serviciu pentru monitorizarea bolii minime reziduale prin imunofenotipare</t>
  </si>
  <si>
    <t>tarif/ bolnav cu diagnostic de leucemie acută beneficiar de serviciu pentru monitorizarea bolii minime reziduale prin examen citogenetic şi/sau FISH</t>
  </si>
  <si>
    <t>tarif/ bolnav cu diagnostic de leucemie acută beneficiar de serviciu pentru monitorizarea bolii minime reziduale prin examen de biologie moleculară</t>
  </si>
  <si>
    <t>tarif/bolnav beneficiar de serviciu de testare genetică pentru neuroblastom</t>
  </si>
  <si>
    <t>tarif/bolnav beneficiar de serviciu de testare genetică pentru sarcom Ewing</t>
  </si>
  <si>
    <t>număr de bolnavi cu hemofilie congenitală fără inhibitori/boală von Willebrand cu substituţie profilactică continuă</t>
  </si>
  <si>
    <t>cost mediu/bolnav cu hemofilie congenitală fără inhibitori/boală von Willebrand cu substituţie profilactică continuă</t>
  </si>
  <si>
    <t>număr de bolnavi cu hemofilie  congenitală fără inhibitori/boală von Willebrand cu substituţie profilactică intermitentă/de scurtă durată</t>
  </si>
  <si>
    <t>cost mediu/bolnav cu hemofilie congenitală fără inhibitori/boală von Willebrand cu substituţie profilactică intermitentă/de scurtă durată</t>
  </si>
  <si>
    <t>număr de bolnavi cu hemofilie congenitală fără inhibitori/boală von Willebrand cu tratament „on demand”</t>
  </si>
  <si>
    <t>cost mediu/bolnav cu hemofilie congenitală fără inhibitori/boală von Willebrand cu tratament „on demand”</t>
  </si>
  <si>
    <t>număr de bolnavi cu hemofilie congenitală cu inhibitori cu profilaxie secundară pe termen scurt/intermitentă</t>
  </si>
  <si>
    <t>cost mediu/bolnav cu hemofilie congenitală cu inhibitori cu profilaxie secundară pe termen scurt/intermitentă</t>
  </si>
  <si>
    <t>număr de bolnavi cu hemofilie congenitală cu inhibitori cu tratament de oprire a sângerărilor</t>
  </si>
  <si>
    <t>cost mediu/bolnav cu hemofilie congenitală cu inhibitori cu tratament de oprire a sângerărilor</t>
  </si>
  <si>
    <t>număr de bolnavi cu hemofilie congenitală cu şi fără inhibitori/boală von Willebrand, pentru tratamentul de substituţie în cazul intervenţiilor chirurgicale şi ortopedice</t>
  </si>
  <si>
    <t>cost mediu/bolnav cu hemofilie congenitală cu şi fără inhibitori/boală von Willebrand, pentru tratamentul de substituţie în cazul intervenţiilor chirurgicale şi ortopedice</t>
  </si>
  <si>
    <t>număr de bolnavi cu hemofilie dobândită simptomatică cu tratament de substituţie</t>
  </si>
  <si>
    <t>cost mediu/bolnav cu hemofilie dobândită simptomatică cu tratament de substituţie</t>
  </si>
  <si>
    <t>cost mediu/bolnav cu hiperfenilalaninemie la bolnavii diagnosticaţi cu fenilcetonurie sau deficit de tetrahidrobiopterină (BH4)</t>
  </si>
  <si>
    <t>număr de bolnavi cu scleroză tuberoasă</t>
  </si>
  <si>
    <t>cost mediu/bolnav cu scleroză tuberoasă</t>
  </si>
  <si>
    <t>cost mediu/bolnav cu tratament de substituţie</t>
  </si>
  <si>
    <t xml:space="preserve">număr de bolnavi cu osteoporoză </t>
  </si>
  <si>
    <t>cost mediu/bolnav cu epilepsie rezistentă la tratament medicamentos tratat prin proceduri microchirurgicale</t>
  </si>
  <si>
    <t>cost mediu/bolnav cu epilepsie rezistentă la tratament medicamentos tratat prin implant de stimulator al nervului vag</t>
  </si>
  <si>
    <t>Medicamente eliberate în baza contractelor cost-volum</t>
  </si>
  <si>
    <t>C27</t>
  </si>
  <si>
    <t>C28</t>
  </si>
  <si>
    <t>C29</t>
  </si>
  <si>
    <t>PROGRAMUL NAŢIONAL DE ONCOLOGIE - SUBPROGRAMUL DE TRATAMENT AL BOLNAVILOR CU AFECTIUNI ONCOLOGICE (ADULŢI ŞI COPII)</t>
  </si>
  <si>
    <t>Total bolnavi pentru care s-au eliberat medicamente</t>
  </si>
  <si>
    <t>Cheltuieli pentru medicamente:</t>
  </si>
  <si>
    <t>Terapie standard</t>
  </si>
  <si>
    <t>Medicamente aferente DCI-uri marcate cu (**)1, conform Hotărârii Guvernului nr. 720/2008, republicată cu modificările şi completările ulterioare</t>
  </si>
  <si>
    <t>Cheltuieli cu medicamente eliberate pentru:</t>
  </si>
  <si>
    <t>bolnavi cu scleroză multiplă</t>
  </si>
  <si>
    <t xml:space="preserve"> boli rare - medicamente incluse condiţionat </t>
  </si>
  <si>
    <t xml:space="preserve">Total cheltuieli medicamente pentru bolnavi cu boli rare - medicamente incluse condiţionat </t>
  </si>
  <si>
    <t>Total cheltuieli medicamente</t>
  </si>
  <si>
    <t xml:space="preserve">Total număr bolnavi cu boli rare - medicamente incluse condiţionat </t>
  </si>
  <si>
    <t xml:space="preserve">număr bolnavi cu boala Crohn luminală non-activă/ușor activă, cu fistule perianale complexe </t>
  </si>
  <si>
    <t xml:space="preserve">număr bolnavi cu alfa – manozidoză ușoară până la moderată cu manifestări non-neurologice </t>
  </si>
  <si>
    <t xml:space="preserve"> bolnavi cu boala Crohn luminală non-activă/ușor activă, cu fistule perianale complexe </t>
  </si>
  <si>
    <t xml:space="preserve">bolnavi cu alfa – manozidoză ușoară până la moderată cu manifestări non-neurologice </t>
  </si>
  <si>
    <t>bolnavi cu boala Fabry</t>
  </si>
  <si>
    <t>afecţiuni oncologice</t>
  </si>
  <si>
    <t>scleroză multiplă</t>
  </si>
  <si>
    <t xml:space="preserve">boala Crohn luminală non-activă/ușor activă, cu fistule perianale complexe </t>
  </si>
  <si>
    <t xml:space="preserve">alfa – manozidoză ușoară până la moderată cu manifestări non-neurologice </t>
  </si>
  <si>
    <t>boala Fabry</t>
  </si>
  <si>
    <t>TOTAL PROGRAM</t>
  </si>
  <si>
    <t>Amiloidoză cu transtiretină</t>
  </si>
  <si>
    <t xml:space="preserve">Purpura trombocitopenică imună cronică </t>
  </si>
  <si>
    <t>Atrofie musculară spinală</t>
  </si>
  <si>
    <t>Boala Castelman</t>
  </si>
  <si>
    <t>Mucopolizaharidoza Tip IVA</t>
  </si>
  <si>
    <t>Lipofuscinoza ceroida TIP 2 (TPP1)</t>
  </si>
  <si>
    <t>Valoare (nr.) bolnavi, din care:</t>
  </si>
  <si>
    <t>număr bolnavi cu tratament medicamentos</t>
  </si>
  <si>
    <t>număr bolnavi cu terapie avansată CAR-T</t>
  </si>
  <si>
    <t>cost mediu/bolnav tratat cu CAR -T</t>
  </si>
  <si>
    <t>cost mediu/bolnav beneficiar de implant cohlear</t>
  </si>
  <si>
    <t>număr bolnavi cu diabet zaharat beneficiari de sisteme de monitorizare continuă a glicemiei</t>
  </si>
  <si>
    <t>cost mediu/bolnav beneficiar de sisteme de monitorizare continuă a glicemiei</t>
  </si>
  <si>
    <t xml:space="preserve">număr de bolnavi cu purpură trombocitopenică imună cronică </t>
  </si>
  <si>
    <t>cost mediu/bolnav cu atrofie musculară spinală</t>
  </si>
  <si>
    <t>număr de bolnavi cu boala Castelman</t>
  </si>
  <si>
    <t>cost mediu/bolnav cu boala Castelman</t>
  </si>
  <si>
    <t xml:space="preserve">cost mediu/bolnav cu afecţiuni vasculare periferice </t>
  </si>
  <si>
    <t xml:space="preserve">cost mediu/bolnav cu afecţiuni ale coloanei vertebrale </t>
  </si>
  <si>
    <t xml:space="preserve">cost mediu/bolnav cu hemoragii acute sau cronice </t>
  </si>
  <si>
    <t xml:space="preserve">cost mediu/bolnav copil cu hidrocefalie congenitală sau dobândită </t>
  </si>
  <si>
    <t>număr bolnavi cu afecţiuni oncologice</t>
  </si>
  <si>
    <t xml:space="preserve">cost mediu/bolnav cu afecţiuni oncologice </t>
  </si>
  <si>
    <t>număr bolnavi cu scleroză multiplă</t>
  </si>
  <si>
    <t xml:space="preserve">cost mediu/bolnav cu boala Crohn luminală non-activă/ușor activă, cu fistule perianale complexe </t>
  </si>
  <si>
    <t xml:space="preserve">cost mediu/bolnav cu alfa – manozidoză ușoară până la moderată cu manifestări non-neurologice </t>
  </si>
  <si>
    <t>cost mediu/bolnav cu polineuropatie familială amiloidă cu transtiretină cu stadiul I sau II</t>
  </si>
  <si>
    <t xml:space="preserve"> număr bolnavi cu purpură trombocitopenică trombotică dobandită</t>
  </si>
  <si>
    <t>număr bolnavi cu boala Fabry</t>
  </si>
  <si>
    <t xml:space="preserve">Total număr bolnavi </t>
  </si>
  <si>
    <t>Purpura trombocitopenică imună cronică</t>
  </si>
  <si>
    <t>TABEL 1 SITUAŢIA BOLNAVILOR TRATAŢI CU MEDICAMENTE CARE FAC OBIECTUL CONTRACTELOR COST-VOLUM ŞI A CHELTUIELILOR AFERENTE  (LEI)</t>
  </si>
  <si>
    <t>bolnavi cu afecţiuni oncologice</t>
  </si>
  <si>
    <t>număr de adulţi cu malformaţii congenitale cardiace trataţi prin intervenţii de cardiologie intervenţională</t>
  </si>
  <si>
    <t>cost mediu/ adult cu malformaţii congenitale cardiace tratat prin intervenţii de cardiologie intervenţională</t>
  </si>
  <si>
    <t>tarif/bolnav beneficiar de servicii de radioterapie cu ortovoltaj</t>
  </si>
  <si>
    <t>tarif/bolnav beneficiar de servicii de radioterapie cu accelerator liniar 2D</t>
  </si>
  <si>
    <t>tarif/bolnav beneficiar de servicii de radioterapie cu accelerator liniar 3D</t>
  </si>
  <si>
    <t>tarif/bolnav beneficiar de servicii de radioterapie IMRT</t>
  </si>
  <si>
    <t>tarif/bolnav beneficiar de servicii de brahiterapie</t>
  </si>
  <si>
    <t>TOTAL GENERAL PROGRAM</t>
  </si>
  <si>
    <t>cost mediu/bolnav beneficiar de procesor de sunet (partea externă) pentru implanturi cohleare și implanturi de trunchi cerebral</t>
  </si>
  <si>
    <t>tarif/bolnav beneficiar de servicii de dozare a hemoglobinei glicozilate HbA1c</t>
  </si>
  <si>
    <t xml:space="preserve">număr bolnavi cu diabet zaharat beneficiari de sisteme  pompe de insulină cu senzori de monitorizare continuă a glicemiei </t>
  </si>
  <si>
    <t xml:space="preserve">cost mediu/ bolnav cu diabet zaharat beneficiari de sisteme  pompe de insulină cu senzori de monitorizare continuă a glicemiei </t>
  </si>
  <si>
    <t>cost mediu/bolnav beneficiar de materiale consumabile pentru pompa de insulină</t>
  </si>
  <si>
    <t>Program naţional de tratament al bolilor neurologice</t>
  </si>
  <si>
    <t>număr de bolnavi cu vârsta 1-18 ani cu hemofilie congenitală cu inhibitori cu titru mare cu profilaxie secundară pe termen lung</t>
  </si>
  <si>
    <t>deficit congenital de factor VII</t>
  </si>
  <si>
    <t>trombastenia Glanzmann</t>
  </si>
  <si>
    <t>Total cheltuieli cu hemofilie</t>
  </si>
  <si>
    <t>C13=C11+C12</t>
  </si>
  <si>
    <t>Amiloidoză cu transtiretină:</t>
  </si>
  <si>
    <t>Sindrom hemolitic uremic atipic (SHUa)</t>
  </si>
  <si>
    <t>Hemoglobinurie paroxistică nocturnă(HPN)</t>
  </si>
  <si>
    <t>afectare neurologică</t>
  </si>
  <si>
    <t xml:space="preserve">bolnav adult / copil cu greutate &gt; 40 Kg </t>
  </si>
  <si>
    <t xml:space="preserve">bolnav copil cu greutate &lt; 40 Kg </t>
  </si>
  <si>
    <t>C19=C17+C18</t>
  </si>
  <si>
    <t>Număr total de bolnavi</t>
  </si>
  <si>
    <t>C30</t>
  </si>
  <si>
    <t xml:space="preserve"> afectare cardiacă sau formă mixtă</t>
  </si>
  <si>
    <t>C5=C1+C2+C3-C4</t>
  </si>
  <si>
    <t>Număr bolnavi cu instabilitate articulară trataţi prin implanturi de fixare</t>
  </si>
  <si>
    <t>Număr bolnavi ADULŢI cu instabilitate articulară trataţi prin implanturi de fixare</t>
  </si>
  <si>
    <t>Număr bolnavi COPII cu instabilitate articulară trataţi prin implanturi de fixare</t>
  </si>
  <si>
    <t>C28=C18+…+C27</t>
  </si>
  <si>
    <t>bolnavi ADULŢI cu instabilitate articulară trataţi prin implanturi de fixare</t>
  </si>
  <si>
    <t>bolnavi COPII cu instabilitate articulară trataţi prin implanturi de fixare</t>
  </si>
  <si>
    <t>Subprogramul naţional de tratament medicamentos al bolnavilor cu osteoporoză</t>
  </si>
  <si>
    <t>Subprogramul naţional de tratament medicamentos al bolnavilor cu guşă datorată carenţei de iod şi proliferării maligne</t>
  </si>
  <si>
    <t>Valoare medicamente achiziţionate în cursul perioadei de raportare din creditele de angajament alocate</t>
  </si>
  <si>
    <t>Valoare medicamente transferate*/ casate în cursul perioadei de raportare</t>
  </si>
  <si>
    <t>*se vor menţiona CAS de la care/ către care s-a efectuat transferul de materiale sanitare</t>
  </si>
  <si>
    <t>*se vor menţiona CAS de la care/ către care s-a efectuat transferul de medicamente</t>
  </si>
  <si>
    <t>Terapia avansată CAR-T - unităţi sanitare</t>
  </si>
  <si>
    <t>unităţi sanitare</t>
  </si>
  <si>
    <t>farmacii cu circuit deschis</t>
  </si>
  <si>
    <t>Valoare materiale sanitare achiziţionate în cursul perioadei de raportare  din creditele de angajament alocate</t>
  </si>
  <si>
    <t>Valoare materiale sanitare transferate*/ casate în cursul perioadei de raportare</t>
  </si>
  <si>
    <t>total</t>
  </si>
  <si>
    <t xml:space="preserve"> materiale consumabile pentru pompele de insulină</t>
  </si>
  <si>
    <t>materiale consumabile pentru sisteme de monitorizare glicemică continuă</t>
  </si>
  <si>
    <t xml:space="preserve"> materiale consumabile pentru pompele de insulină cu senzori de monitorizare continuă a glicemiei</t>
  </si>
  <si>
    <t>C10=C3+C6+C9</t>
  </si>
  <si>
    <t xml:space="preserve">TABEL 3  SITUAŢIA STOCULUI DE MEDICAMENTE(LEI) </t>
  </si>
  <si>
    <t>materiale consumabile pentru pompele de insulină</t>
  </si>
  <si>
    <t>C4=C1+C4+C7 din tabelul 2</t>
  </si>
  <si>
    <t>Total cheltuieli program</t>
  </si>
  <si>
    <t>TABEL 3 SITUAŢIA STOCULUI  DE MEDICAMENTE (LEI)</t>
  </si>
  <si>
    <t>Unităţi sanitare</t>
  </si>
  <si>
    <t>Farmacii cu circuit deschis</t>
  </si>
  <si>
    <t>C1 = C12 din tabelul 1</t>
  </si>
  <si>
    <t>TABEL 1 SITUAŢIA BOLNAVILOR CU HEMOFILIE ŞI TALASEMIE TRATAŢI (medicamente eliberate prin farmacii cu circuit închis)</t>
  </si>
  <si>
    <t>TABEL 2 SITUAŢIA  CHELTUIELILOR AFERENTE- medicamente eliberate prin farmacii cu circuit închis  (LEI)</t>
  </si>
  <si>
    <t>C4 Boli neurologice degenerative/ inflamator-imune forme cronice = C1 din tabelul 2</t>
  </si>
  <si>
    <t>C4 Boli neurologice degenerative/ inflamator-imune forme acute = C2 din tabelul 2</t>
  </si>
  <si>
    <t>C4 Boala Fabry = C3 din tabelul 2</t>
  </si>
  <si>
    <t>CASA DE ASIGURĂRI DE SĂNĂTATE VRANCEA</t>
  </si>
  <si>
    <t>ec. Camelia Hingu</t>
  </si>
  <si>
    <t>CASA  DE ASIGURĂRI DE SĂNĂTATE VRANCEA</t>
  </si>
  <si>
    <t>Programul naţional de PET-CT</t>
  </si>
  <si>
    <t>TOTAL HEMOFILIE</t>
  </si>
  <si>
    <t>TALASEMIE</t>
  </si>
  <si>
    <t>C4 TOTAL HEMOFILIE = C11 din tabelul 2</t>
  </si>
  <si>
    <t>C4 TALASEMIE= C12 din tabelul 2</t>
  </si>
  <si>
    <t>C4 TOTAL PROGRAM= C13 din tabelul 2</t>
  </si>
  <si>
    <t>C6=C4+C5</t>
  </si>
  <si>
    <t>Număr bolnavi cu boli rare cărora li s-au eliberat medicamente/materiale sanitare pentru:</t>
  </si>
  <si>
    <t>Număr bolnavi cu endoproteze</t>
  </si>
  <si>
    <t>Număr bolnavi cu endoproteze tumorale</t>
  </si>
  <si>
    <t>Număr bolnavi cu implant segmentar de coloană</t>
  </si>
  <si>
    <t>Număr bolnavi ADULŢI cu endoproteze</t>
  </si>
  <si>
    <t>Număr bolnavi COPII cu endoproteze</t>
  </si>
  <si>
    <t>Număr bolnavi ADULŢI cu endoproteze tumorale</t>
  </si>
  <si>
    <t>Număr bolnavi COPII cu endoproteze tumorale</t>
  </si>
  <si>
    <t>Număr bolnavi ADULŢI cu implant segmentar de coloană</t>
  </si>
  <si>
    <t>Număr bolnavi COPII cu implant segmentar de coloană</t>
  </si>
  <si>
    <t>C4 endoproteze adulţi = C18  din tabelul 2</t>
  </si>
  <si>
    <t>C4 endoproteze copii = C19  din tabelul 2</t>
  </si>
  <si>
    <t>C4 implant segmentar adulţi  = C22 din tabelul 2</t>
  </si>
  <si>
    <t>C4 implant segmentar copii = C23 din tabelul 2</t>
  </si>
  <si>
    <t>C4 chirurgie spinală=C24 din tabelul 2</t>
  </si>
  <si>
    <t>C4 instrumentaţie specifică=C25 din tabelul 2</t>
  </si>
  <si>
    <t>C4 implanturi de fixare adulţi = C26 din tabelul 2</t>
  </si>
  <si>
    <t>C4 implanturi de fixare copii = C27 din tabelul 2</t>
  </si>
  <si>
    <t>C4 TOTAL = C28 din tabelul 2</t>
  </si>
  <si>
    <t xml:space="preserve">Număr endoproteze </t>
  </si>
  <si>
    <t xml:space="preserve">CHELTUIELI pentru endoproteze </t>
  </si>
  <si>
    <t>CHELTUIELI pentru endoproteze tumorale</t>
  </si>
  <si>
    <t>CHELTUIELI pentru implant segmentar de coloană</t>
  </si>
  <si>
    <t>CHELTUIELI pentru bolnavi ADULŢI trataţi prin chirurgie spinală</t>
  </si>
  <si>
    <t>CHELTUIELI pentru bolnavi COPII trataţi prin instrumentaţie specifică</t>
  </si>
  <si>
    <t>Cheltuieli pentru implanturi de fixare</t>
  </si>
  <si>
    <t xml:space="preserve">CHELTUIELI pentru TOTAL BOLNAVI </t>
  </si>
  <si>
    <t>TOTAL CHELTUIELI pentru endoproteze</t>
  </si>
  <si>
    <t>Număr bolnavi cu transplant cărora li s-au eliberat medicamente pentru starea postransplant</t>
  </si>
  <si>
    <t>Număr bolnavi dializaţi</t>
  </si>
  <si>
    <t>Număr şedinţe hemodializă convenţională</t>
  </si>
  <si>
    <t>Număr şedinţe hemodiafiltrare intermitentă on-line</t>
  </si>
  <si>
    <t>Număr bolnavi cărora li s-au eliberat medicamente:</t>
  </si>
  <si>
    <t>Număr bolnavi cărora li s-au eliberat medicamente, pe tip de terapie</t>
  </si>
  <si>
    <t>Număr total bolnavi cărora li s-au eliberat medicamente</t>
  </si>
  <si>
    <t xml:space="preserve">Număr bolnavi cu diabet zaharat evaluati prin dozarea HbA1c </t>
  </si>
  <si>
    <t>Număr total de bolnavi cu diabet zaharat beneficiari de materiale consumabile pentru dispozitivele medicale specifice</t>
  </si>
  <si>
    <t>proteza totală genunchi cimentată fără stabilizare posterioară</t>
  </si>
  <si>
    <t>proteza totală genunchi cimentată cu stabilizare  posterioară</t>
  </si>
  <si>
    <t xml:space="preserve">Număr  TOTAL BOLNAVI </t>
  </si>
  <si>
    <t>C4 endoproteze tumorale adulţi = C20 din tabelul 2</t>
  </si>
  <si>
    <t>C4 endoproteze tumorale copii = C21 din tabelul 2</t>
  </si>
  <si>
    <t xml:space="preserve">Nr. Crt. </t>
  </si>
  <si>
    <t>Activitate</t>
  </si>
  <si>
    <t>CID</t>
  </si>
  <si>
    <t>Valoare consum(lei)</t>
  </si>
  <si>
    <t>1.</t>
  </si>
  <si>
    <t>TABEL 4 SITUAŢIA BOLNAVILOR CU TALASEMIE ŞI A CHELTUIELILOR AFERENTE  (LEI) (medicamente eliberate prin farmacii cu circuit deschis)</t>
  </si>
  <si>
    <t xml:space="preserve">Număr bolnavi cu talasemie  cărora li s-au eliberat medicamente </t>
  </si>
  <si>
    <t>Cheltuieli cu medicamentele</t>
  </si>
  <si>
    <t>TABEL 5 SITUAŢIA BOLNAVILOR CU TALASEMIE  ŞI A CHELTUIELILOR AFERENTE  (LEI) (medicamente eliberate prin farmacii cu circuit închis şi deschis)</t>
  </si>
  <si>
    <t>Număr bolnavi cu talasemie  cărora li s-au eliberat medicamente:</t>
  </si>
  <si>
    <t>Cheltuieli cu medicamentele:</t>
  </si>
  <si>
    <t>C2 = C1 din tabelul 4</t>
  </si>
  <si>
    <t>C4 = C12 din tabelul 2</t>
  </si>
  <si>
    <t>C5 = C2 din tabelul 4</t>
  </si>
  <si>
    <t>Situaţia cheltuielilor cu medicamentele, materialele sanitare, dispozitivele medicale şi serviciile cuprinse în programele naţionale de sănătate curative, acordate persoanelor beneficiare ale OUG nr. 15/2022</t>
  </si>
  <si>
    <t>*) Număr unic de identificare</t>
  </si>
  <si>
    <t>…</t>
  </si>
  <si>
    <t>n</t>
  </si>
  <si>
    <t>*) se va completa numărul unic de identificare în sistemul de asigurări sociale de sănătate atribuit prin aplicația pusă la dispoziție de către Casa Națională de Asigurări de Sănătate conform prevederilor art. 1 alin. (6) din OUG nr. 15/2022, cu modificările și completările ulterioare.</t>
  </si>
  <si>
    <t>Anexa 2.2</t>
  </si>
  <si>
    <t>Anexa 2.8.1</t>
  </si>
  <si>
    <t>Anexa 2.8.2</t>
  </si>
  <si>
    <t>Anexa 2.8.4</t>
  </si>
  <si>
    <t>Anexa 2.10</t>
  </si>
  <si>
    <t>Anexa 2.11</t>
  </si>
  <si>
    <t>Anexa 2.15</t>
  </si>
  <si>
    <t>Anexa 2.16</t>
  </si>
  <si>
    <t>Anexa 2.18</t>
  </si>
  <si>
    <t>Anexa 2.25</t>
  </si>
  <si>
    <t>Anexa 2.26</t>
  </si>
  <si>
    <t>Anexa 2.27</t>
  </si>
  <si>
    <t>număr de bolnavi pentru care se înlocuieşte stimulatorul din cadrul dispozitivului de stimulare profundă la bolnavii cu distonii musculare cu unul reîncărcabil, precum şi a extensiilor de legătură stimulator-electrozi</t>
  </si>
  <si>
    <t>TABEL 1 SITUAŢIA BOLNAVILOR TRATAŢI PE TIPURI DE TERAPIE( MEDICAMENTE)</t>
  </si>
  <si>
    <t>TABEL2 SITUAŢIA CHELTUIELILOR  PENTRU MEDICAMENTE  (LEI)</t>
  </si>
  <si>
    <t xml:space="preserve">, </t>
  </si>
  <si>
    <t>număr bolnavi cu hemoragii acute sau cronice trataţi</t>
  </si>
  <si>
    <t>TABEL 1 SITUAŢIA BOLNAVILOR CU DIABET ZAHARAT AUTOMONITORIZAŢI ŞI A BOLNAVILOR EVALUAŢI PRIN DOZAREA HEMOGLOBINEI GLICOZILATE (HbA1c) ŞI A CHELTUIELILOR AFERENTE (LEI)</t>
  </si>
  <si>
    <t>bolnavi cu purpură trombocitopenică imună cronică circuit inchis**</t>
  </si>
  <si>
    <t>purpura trombocitopenică imună cronică **</t>
  </si>
  <si>
    <t>Materiale sanitare</t>
  </si>
  <si>
    <t>copii</t>
  </si>
  <si>
    <t>insulină</t>
  </si>
  <si>
    <t>Indicatori de eficienţă</t>
  </si>
  <si>
    <t>Denumire indicator de eficienţă</t>
  </si>
  <si>
    <t>Programul naţional de supleere a funcţiei renale la bolnavii cu insuficienţă renală cronică</t>
  </si>
  <si>
    <t>C20</t>
  </si>
  <si>
    <t>Cheltuieli cu medicamentele, pentru:</t>
  </si>
  <si>
    <t xml:space="preserve">Cheltuieli totale cu medicamente </t>
  </si>
  <si>
    <t xml:space="preserve">Cheltuieli pentru evaluarea bolnavilor prin dozarea HbA1c </t>
  </si>
  <si>
    <t>Cheltuieli cu medicamentele, pentru</t>
  </si>
  <si>
    <t>Valoare medicamente în stoc la începutul perioadei de raportare</t>
  </si>
  <si>
    <t>Valoare medicamente consumate în cursul perioadei de raportare</t>
  </si>
  <si>
    <t>Valoare medicamente în stoc la sfârşitul perioadei de raportare</t>
  </si>
  <si>
    <t>Epidermoliză buloasă</t>
  </si>
  <si>
    <t>Osteogeneză imperfectă</t>
  </si>
  <si>
    <t>Boala Fabry</t>
  </si>
  <si>
    <t>Boala Pompe</t>
  </si>
  <si>
    <t>Tirozinemie</t>
  </si>
  <si>
    <t>HTPA</t>
  </si>
  <si>
    <t>Total cheltuieli</t>
  </si>
  <si>
    <t xml:space="preserve">număr de bolnavi trataţi prin hemodializă convenţională </t>
  </si>
  <si>
    <t>număr de bolnavi trataţi prin hemodiafiltrare intermitentă on-line</t>
  </si>
  <si>
    <t>număr de bolnavi trataţi prin dializă peritoneală continuă</t>
  </si>
  <si>
    <t>număr de bolnavi trataţi prin dializă peritoneală automată</t>
  </si>
  <si>
    <t>Valoare materiale sanitare în stoc la începutul perioadei de raportare</t>
  </si>
  <si>
    <t>Valoare materiale sanitare consumate în cursul perioadei de raportare</t>
  </si>
  <si>
    <t>Valoare materiale sanitare în stoc la sfârşitul perioadei de raportare</t>
  </si>
  <si>
    <t xml:space="preserve">elemente de ranforsare cotil şi metafizodiafizară femur </t>
  </si>
  <si>
    <t xml:space="preserve">TOTAL ENDOPROTEZE </t>
  </si>
  <si>
    <t>C21</t>
  </si>
  <si>
    <t>C22</t>
  </si>
  <si>
    <t>cost mediu/bolnav cu HTPA</t>
  </si>
  <si>
    <t xml:space="preserve">număr de bolnavi cu guşă prin tireomegalie datorată carenţei de iod </t>
  </si>
  <si>
    <t xml:space="preserve">cost mediu/bolnav cu osteoporoză </t>
  </si>
  <si>
    <t xml:space="preserve">Număr bolnavi cu diabet zaharat trataţi cu insulină automonitorizaţi </t>
  </si>
  <si>
    <t xml:space="preserve">Cheltuieli pentru bolnavii cu diabet zaharat trataţi cu insulină automonitorizaţi </t>
  </si>
  <si>
    <t>cost mediu/bolnav cu afibrinogenemie congenitală</t>
  </si>
  <si>
    <t>cost mediu/bolnav cu sindrom de imunodeficienţă primară</t>
  </si>
  <si>
    <t>Afibrinogenemie congenitală</t>
  </si>
  <si>
    <t>Sindrom de imunodeficienţă primară</t>
  </si>
  <si>
    <t>Cheltuieli pentru medicamente/materiale sanitare boli rare:</t>
  </si>
  <si>
    <t>PROGRAMUL NAŢIONAL DE TRATAMENT AL HEMOFILIEI ŞI TALASEMIEI</t>
  </si>
  <si>
    <t xml:space="preserve">PROGRAMUL NAŢIONAL DE TRATAMENT PENTRU BOLI RARE </t>
  </si>
  <si>
    <t>TABEL 1 SITUAŢIA BOLNAVILOR CU BOLI RARE TRATAŢI (medicamente/materiale sanitare eliberate prin farmacii cu circuit închis)</t>
  </si>
  <si>
    <t>TABEL 2 SITUAŢIA CHELTUIELILOR AFERENTE BOLNAVILOR CU BOLI RARE  (LEI) (medicamente/materiale sanitare eliberate prin farmacii cu circuit închis)</t>
  </si>
  <si>
    <t>TABEL 3 SITUAŢIA STOCULUI DE MEDICAMENTE/MATERIALE SANITARE  (LEI)</t>
  </si>
  <si>
    <t xml:space="preserve">cost mediu/bolnav cu boli neurologice degenerative/ inflamator-imune forme acute-urgenţe neurologice </t>
  </si>
  <si>
    <t>număr de bolnavi cu amiloidoză cu transtiretină cu afectare neurologică</t>
  </si>
  <si>
    <t>PROGRAMUL NAŢIONAL DE ORTOPEDIE</t>
  </si>
  <si>
    <t>TABEL 1 SITUAŢIA NUMĂRULUI DE BOLNAVI BENEFICIARI AI PROGRAMULUI</t>
  </si>
  <si>
    <t>TABEL 3  SITUAŢIA STOCULUI DE MATERIALE SANITARE  (LEI)</t>
  </si>
  <si>
    <t>chirurgie spinală</t>
  </si>
  <si>
    <t xml:space="preserve">PROGRAMUL NAŢIONAL DE TRANSPLANT DE ORGANE, ŢESUTURI ŞI CELULE DE ORIGINE UMANĂ </t>
  </si>
  <si>
    <t>cost mediu/bolnav (copil) tratat prin chirurgie cardiovasculară</t>
  </si>
  <si>
    <t>Mucopolizaharidoză tip II (sindromul Hunter)</t>
  </si>
  <si>
    <t>Mucopolizaharidoză tip I (sindromul Hurler)</t>
  </si>
  <si>
    <t>cost mediu/bolnav cu afecţiuni oncologice tratat</t>
  </si>
  <si>
    <t>cost mediu/bolnav tratat prin epurare extrahepatică</t>
  </si>
  <si>
    <t>număr de bolnavi beneficiari de servicii pentru diagnosticul iniţial al leucemiei acute</t>
  </si>
  <si>
    <t>număr de bolnavi beneficiari de servicii pentru diagnosticul de certitudine al leucemiei acute prin imunofenotipare</t>
  </si>
  <si>
    <t>număr de bolnavi beneficiari de servicii pentru diagnosticul de certitudine al leucemiei acute prin examen citogenetic şi/sau FISH</t>
  </si>
  <si>
    <t>număr de bolnavi beneficiari de servicii pentru diagnosticul de certitudine al leucemiei acute prin examen de biologie moleculară</t>
  </si>
  <si>
    <t>număr total bolnavi beneficiari de servicii pentru diagnosticul de leucemie acută</t>
  </si>
  <si>
    <t>Hiprerfenilalaninemie la bolnavii diagnosticaţi cu fenilcetonurie sau deficit de tetrahidrobiopterină (BH4)</t>
  </si>
  <si>
    <t>proteza unicompartimentala genunchi</t>
  </si>
  <si>
    <t>(se completează luna sau  perioada de raportare conform Normelor tehnice de realizare a programelor naţionale de sănătate curative)</t>
  </si>
  <si>
    <t>Număr dozări hemoglobină glicozilată</t>
  </si>
  <si>
    <t>proteza cervicocefalică</t>
  </si>
  <si>
    <t>C26</t>
  </si>
  <si>
    <t>proteza totală cot</t>
  </si>
  <si>
    <t>proteza totală șold cimentată</t>
  </si>
  <si>
    <t>proteza totală șold cimentată tip luxaţie congenitală</t>
  </si>
  <si>
    <t>proteza bipolară șold cimentată</t>
  </si>
  <si>
    <t>proteza totală genunchi cimentată fără stabilizare post.</t>
  </si>
  <si>
    <t>proteza totală genunchi cimentată cu stabilizare post.</t>
  </si>
  <si>
    <t>proteza totală șold cimentată REVIZIE</t>
  </si>
  <si>
    <t>proteza totală șold necimentată REVIZIE</t>
  </si>
  <si>
    <t>proteza totală genunchi cimentată REVIZIE</t>
  </si>
  <si>
    <t>proteza totală umăr</t>
  </si>
  <si>
    <t>proteza parțială umăr</t>
  </si>
  <si>
    <t>proteza totală șold necimentată</t>
  </si>
  <si>
    <t xml:space="preserve">Nota: Cheltuiala pentru cimentul utilizat  va fi raportata în cheltuiala endoprotezarii pe tip de endoproteza. Exp. în col C1 se va raporta cheltuiala aferenta protezelor totale de șold cimentate şi a cimentului utilizat pentru implantarea acestora. </t>
  </si>
  <si>
    <t>Subprogramul de radioterapie a bolnavilor cu afecţiuni oncologice</t>
  </si>
  <si>
    <t>număr de bolnavi cu afecţiuni oncologice trataţi prin radioterapie cu ortovoltaj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</si>
</sst>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(* #,##0_);_(* \(#,##0\);_(* &quot;-&quot;??_);_(@_)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.00\ _l_e_i"/>
    <numFmt numFmtId="187" formatCode="#,##0.00;[Red]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[Red]#,##0"/>
    <numFmt numFmtId="193" formatCode="#0"/>
    <numFmt numFmtId="194" formatCode="[$¥€-2]\ #,##0.00_);[Red]\([$¥€-2]\ #,##0.00\)"/>
    <numFmt numFmtId="195" formatCode="#,##0.0000"/>
    <numFmt numFmtId="196" formatCode="#,##0.000"/>
    <numFmt numFmtId="197" formatCode="dd/mm/yy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Calibri"/>
      <family val="2"/>
    </font>
    <font>
      <strike/>
      <sz val="8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vertical="center" wrapText="1"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3" fillId="25" borderId="0" xfId="95" applyFont="1" applyFill="1">
      <alignment/>
      <protection/>
    </xf>
    <xf numFmtId="0" fontId="2" fillId="25" borderId="0" xfId="101" applyFont="1" applyFill="1">
      <alignment/>
      <protection/>
    </xf>
    <xf numFmtId="0" fontId="0" fillId="25" borderId="0" xfId="0" applyFill="1" applyAlignment="1">
      <alignment/>
    </xf>
    <xf numFmtId="0" fontId="3" fillId="25" borderId="0" xfId="95" applyFont="1" applyFill="1">
      <alignment/>
      <protection/>
    </xf>
    <xf numFmtId="0" fontId="2" fillId="25" borderId="0" xfId="0" applyFont="1" applyFill="1" applyAlignment="1">
      <alignment horizontal="center" vertical="center" wrapText="1"/>
    </xf>
    <xf numFmtId="0" fontId="1" fillId="25" borderId="0" xfId="99" applyFont="1" applyFill="1">
      <alignment/>
      <protection/>
    </xf>
    <xf numFmtId="0" fontId="2" fillId="25" borderId="0" xfId="99" applyFont="1" applyFill="1">
      <alignment/>
      <protection/>
    </xf>
    <xf numFmtId="0" fontId="27" fillId="25" borderId="0" xfId="88" applyFont="1" applyFill="1" applyAlignment="1">
      <alignment/>
    </xf>
    <xf numFmtId="0" fontId="3" fillId="25" borderId="0" xfId="99" applyFont="1" applyFill="1">
      <alignment/>
      <protection/>
    </xf>
    <xf numFmtId="0" fontId="3" fillId="25" borderId="0" xfId="99" applyFont="1" applyFill="1" applyAlignment="1">
      <alignment horizontal="center" vertical="center" wrapText="1"/>
      <protection/>
    </xf>
    <xf numFmtId="0" fontId="28" fillId="25" borderId="0" xfId="0" applyFont="1" applyFill="1" applyAlignment="1">
      <alignment vertical="center"/>
    </xf>
    <xf numFmtId="0" fontId="3" fillId="25" borderId="0" xfId="88" applyFont="1" applyFill="1" applyAlignment="1">
      <alignment/>
    </xf>
    <xf numFmtId="0" fontId="3" fillId="25" borderId="0" xfId="99" applyFont="1" applyFill="1" applyAlignment="1">
      <alignment/>
      <protection/>
    </xf>
    <xf numFmtId="0" fontId="3" fillId="25" borderId="0" xfId="96" applyFont="1" applyFill="1">
      <alignment/>
      <protection/>
    </xf>
    <xf numFmtId="0" fontId="2" fillId="25" borderId="0" xfId="0" applyFont="1" applyFill="1" applyAlignment="1">
      <alignment vertical="center" wrapText="1"/>
    </xf>
    <xf numFmtId="0" fontId="3" fillId="25" borderId="0" xfId="100" applyFont="1" applyFill="1">
      <alignment/>
      <protection/>
    </xf>
    <xf numFmtId="0" fontId="2" fillId="25" borderId="0" xfId="100" applyFont="1" applyFill="1">
      <alignment/>
      <protection/>
    </xf>
    <xf numFmtId="0" fontId="2" fillId="25" borderId="10" xfId="100" applyFont="1" applyFill="1" applyBorder="1" applyAlignment="1">
      <alignment vertical="top"/>
      <protection/>
    </xf>
    <xf numFmtId="0" fontId="2" fillId="25" borderId="11" xfId="100" applyFont="1" applyFill="1" applyBorder="1" applyAlignment="1">
      <alignment vertical="top"/>
      <protection/>
    </xf>
    <xf numFmtId="0" fontId="3" fillId="25" borderId="11" xfId="100" applyFont="1" applyFill="1" applyBorder="1">
      <alignment/>
      <protection/>
    </xf>
    <xf numFmtId="0" fontId="3" fillId="25" borderId="12" xfId="100" applyFont="1" applyFill="1" applyBorder="1">
      <alignment/>
      <protection/>
    </xf>
    <xf numFmtId="0" fontId="3" fillId="25" borderId="0" xfId="100" applyFont="1" applyFill="1">
      <alignment/>
      <protection/>
    </xf>
    <xf numFmtId="3" fontId="2" fillId="25" borderId="13" xfId="100" applyNumberFormat="1" applyFont="1" applyFill="1" applyBorder="1" applyAlignment="1">
      <alignment horizontal="center" vertical="center" wrapText="1"/>
      <protection/>
    </xf>
    <xf numFmtId="3" fontId="2" fillId="25" borderId="14" xfId="100" applyNumberFormat="1" applyFont="1" applyFill="1" applyBorder="1" applyAlignment="1">
      <alignment horizontal="center" vertical="center" wrapText="1"/>
      <protection/>
    </xf>
    <xf numFmtId="3" fontId="2" fillId="25" borderId="15" xfId="100" applyNumberFormat="1" applyFont="1" applyFill="1" applyBorder="1" applyAlignment="1">
      <alignment horizontal="center" vertical="center" wrapText="1"/>
      <protection/>
    </xf>
    <xf numFmtId="3" fontId="2" fillId="25" borderId="16" xfId="100" applyNumberFormat="1" applyFont="1" applyFill="1" applyBorder="1" applyAlignment="1">
      <alignment horizontal="center" vertical="center" wrapText="1"/>
      <protection/>
    </xf>
    <xf numFmtId="3" fontId="2" fillId="25" borderId="0" xfId="100" applyNumberFormat="1" applyFont="1" applyFill="1" applyBorder="1" applyAlignment="1">
      <alignment horizontal="center" vertical="center" wrapText="1"/>
      <protection/>
    </xf>
    <xf numFmtId="2" fontId="2" fillId="25" borderId="0" xfId="96" applyNumberFormat="1" applyFont="1" applyFill="1" applyBorder="1" applyAlignment="1">
      <alignment vertical="center" wrapText="1"/>
      <protection/>
    </xf>
    <xf numFmtId="0" fontId="3" fillId="25" borderId="0" xfId="100" applyFont="1" applyFill="1" applyBorder="1">
      <alignment/>
      <protection/>
    </xf>
    <xf numFmtId="0" fontId="3" fillId="25" borderId="0" xfId="0" applyFont="1" applyFill="1" applyBorder="1" applyAlignment="1">
      <alignment horizontal="center"/>
    </xf>
    <xf numFmtId="0" fontId="2" fillId="25" borderId="0" xfId="100" applyFont="1" applyFill="1" applyAlignment="1">
      <alignment/>
      <protection/>
    </xf>
    <xf numFmtId="0" fontId="2" fillId="25" borderId="0" xfId="96" applyFont="1" applyFill="1">
      <alignment/>
      <protection/>
    </xf>
    <xf numFmtId="0" fontId="3" fillId="25" borderId="0" xfId="102" applyFont="1" applyFill="1">
      <alignment/>
      <protection/>
    </xf>
    <xf numFmtId="0" fontId="2" fillId="25" borderId="15" xfId="0" applyFont="1" applyFill="1" applyBorder="1" applyAlignment="1">
      <alignment horizontal="center" vertical="center" wrapText="1"/>
    </xf>
    <xf numFmtId="0" fontId="2" fillId="25" borderId="0" xfId="101" applyFont="1" applyFill="1">
      <alignment/>
      <protection/>
    </xf>
    <xf numFmtId="0" fontId="3" fillId="25" borderId="0" xfId="0" applyFont="1" applyFill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3" fillId="25" borderId="0" xfId="100" applyFont="1" applyFill="1" applyBorder="1">
      <alignment/>
      <protection/>
    </xf>
    <xf numFmtId="0" fontId="2" fillId="25" borderId="0" xfId="100" applyFont="1" applyFill="1" applyBorder="1" applyAlignment="1">
      <alignment vertical="top"/>
      <protection/>
    </xf>
    <xf numFmtId="0" fontId="2" fillId="25" borderId="0" xfId="100" applyFont="1" applyFill="1" applyAlignment="1">
      <alignment vertical="top"/>
      <protection/>
    </xf>
    <xf numFmtId="0" fontId="30" fillId="25" borderId="19" xfId="0" applyFont="1" applyFill="1" applyBorder="1" applyAlignment="1">
      <alignment horizontal="center" vertical="center" wrapText="1"/>
    </xf>
    <xf numFmtId="0" fontId="2" fillId="25" borderId="19" xfId="100" applyFont="1" applyFill="1" applyBorder="1" applyAlignment="1">
      <alignment horizontal="center" vertical="center" wrapText="1"/>
      <protection/>
    </xf>
    <xf numFmtId="3" fontId="2" fillId="25" borderId="20" xfId="100" applyNumberFormat="1" applyFont="1" applyFill="1" applyBorder="1" applyAlignment="1">
      <alignment horizontal="center" vertical="center" wrapText="1"/>
      <protection/>
    </xf>
    <xf numFmtId="3" fontId="2" fillId="25" borderId="21" xfId="100" applyNumberFormat="1" applyFont="1" applyFill="1" applyBorder="1" applyAlignment="1">
      <alignment horizontal="center" vertical="center" wrapText="1"/>
      <protection/>
    </xf>
    <xf numFmtId="0" fontId="30" fillId="25" borderId="22" xfId="0" applyFont="1" applyFill="1" applyBorder="1" applyAlignment="1">
      <alignment vertical="center" wrapText="1"/>
    </xf>
    <xf numFmtId="0" fontId="2" fillId="25" borderId="22" xfId="100" applyFont="1" applyFill="1" applyBorder="1" applyAlignment="1">
      <alignment vertical="center" wrapText="1"/>
      <protection/>
    </xf>
    <xf numFmtId="4" fontId="23" fillId="25" borderId="0" xfId="100" applyNumberFormat="1" applyFont="1" applyFill="1" applyBorder="1" applyAlignment="1">
      <alignment horizontal="center" vertical="center" wrapText="1"/>
      <protection/>
    </xf>
    <xf numFmtId="3" fontId="23" fillId="25" borderId="0" xfId="100" applyNumberFormat="1" applyFont="1" applyFill="1" applyBorder="1" applyAlignment="1">
      <alignment horizontal="center" vertical="center" wrapText="1"/>
      <protection/>
    </xf>
    <xf numFmtId="0" fontId="2" fillId="25" borderId="0" xfId="100" applyFont="1" applyFill="1">
      <alignment/>
      <protection/>
    </xf>
    <xf numFmtId="0" fontId="2" fillId="25" borderId="13" xfId="100" applyFont="1" applyFill="1" applyBorder="1" applyAlignment="1">
      <alignment horizontal="center" vertical="center" wrapText="1"/>
      <protection/>
    </xf>
    <xf numFmtId="0" fontId="3" fillId="25" borderId="0" xfId="100" applyFont="1" applyFill="1" applyAlignment="1">
      <alignment horizontal="center"/>
      <protection/>
    </xf>
    <xf numFmtId="3" fontId="2" fillId="25" borderId="23" xfId="100" applyNumberFormat="1" applyFont="1" applyFill="1" applyBorder="1" applyAlignment="1">
      <alignment horizontal="left" vertical="center" wrapText="1"/>
      <protection/>
    </xf>
    <xf numFmtId="3" fontId="2" fillId="25" borderId="24" xfId="100" applyNumberFormat="1" applyFont="1" applyFill="1" applyBorder="1" applyAlignment="1">
      <alignment horizontal="left" vertical="center" wrapText="1"/>
      <protection/>
    </xf>
    <xf numFmtId="0" fontId="2" fillId="25" borderId="0" xfId="100" applyFont="1" applyFill="1" applyAlignment="1">
      <alignment wrapText="1"/>
      <protection/>
    </xf>
    <xf numFmtId="3" fontId="2" fillId="25" borderId="24" xfId="100" applyNumberFormat="1" applyFont="1" applyFill="1" applyBorder="1" applyAlignment="1">
      <alignment vertical="center" wrapText="1"/>
      <protection/>
    </xf>
    <xf numFmtId="3" fontId="2" fillId="25" borderId="25" xfId="100" applyNumberFormat="1" applyFont="1" applyFill="1" applyBorder="1" applyAlignment="1">
      <alignment horizontal="left" vertical="center" wrapText="1"/>
      <protection/>
    </xf>
    <xf numFmtId="3" fontId="2" fillId="25" borderId="24" xfId="100" applyNumberFormat="1" applyFont="1" applyFill="1" applyBorder="1" applyAlignment="1">
      <alignment horizontal="left" vertical="center" wrapText="1"/>
      <protection/>
    </xf>
    <xf numFmtId="0" fontId="2" fillId="25" borderId="24" xfId="100" applyFont="1" applyFill="1" applyBorder="1" applyAlignment="1">
      <alignment wrapText="1"/>
      <protection/>
    </xf>
    <xf numFmtId="0" fontId="2" fillId="25" borderId="24" xfId="100" applyFont="1" applyFill="1" applyBorder="1" applyAlignment="1">
      <alignment vertical="center" wrapText="1"/>
      <protection/>
    </xf>
    <xf numFmtId="4" fontId="2" fillId="25" borderId="0" xfId="100" applyNumberFormat="1" applyFont="1" applyFill="1" applyBorder="1" applyAlignment="1">
      <alignment horizontal="center"/>
      <protection/>
    </xf>
    <xf numFmtId="4" fontId="2" fillId="25" borderId="0" xfId="100" applyNumberFormat="1" applyFont="1" applyFill="1" applyBorder="1" applyAlignment="1">
      <alignment horizontal="center" vertical="center" wrapText="1"/>
      <protection/>
    </xf>
    <xf numFmtId="3" fontId="2" fillId="25" borderId="0" xfId="100" applyNumberFormat="1" applyFont="1" applyFill="1" applyBorder="1" applyAlignment="1">
      <alignment vertical="center" wrapText="1"/>
      <protection/>
    </xf>
    <xf numFmtId="0" fontId="2" fillId="25" borderId="0" xfId="95" applyFont="1" applyFill="1" applyAlignment="1">
      <alignment vertical="top"/>
      <protection/>
    </xf>
    <xf numFmtId="0" fontId="3" fillId="25" borderId="0" xfId="95" applyFont="1" applyFill="1" applyBorder="1">
      <alignment/>
      <protection/>
    </xf>
    <xf numFmtId="0" fontId="3" fillId="25" borderId="0" xfId="0" applyFont="1" applyFill="1" applyAlignment="1">
      <alignment horizontal="center"/>
    </xf>
    <xf numFmtId="4" fontId="2" fillId="25" borderId="0" xfId="0" applyNumberFormat="1" applyFont="1" applyFill="1" applyBorder="1" applyAlignment="1">
      <alignment horizontal="center" vertical="center" wrapText="1"/>
    </xf>
    <xf numFmtId="3" fontId="2" fillId="25" borderId="0" xfId="0" applyNumberFormat="1" applyFont="1" applyFill="1" applyBorder="1" applyAlignment="1">
      <alignment vertical="center"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 wrapText="1"/>
    </xf>
    <xf numFmtId="0" fontId="3" fillId="25" borderId="0" xfId="0" applyFont="1" applyFill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0" xfId="106" applyFont="1" applyFill="1">
      <alignment/>
      <protection/>
    </xf>
    <xf numFmtId="0" fontId="3" fillId="25" borderId="0" xfId="96" applyFont="1" applyFill="1" applyBorder="1" applyAlignment="1">
      <alignment horizontal="right" vertical="center"/>
      <protection/>
    </xf>
    <xf numFmtId="1" fontId="3" fillId="25" borderId="0" xfId="106" applyNumberFormat="1" applyFont="1" applyFill="1" applyBorder="1" applyAlignment="1">
      <alignment horizontal="center"/>
      <protection/>
    </xf>
    <xf numFmtId="0" fontId="3" fillId="25" borderId="0" xfId="106" applyFont="1" applyFill="1" applyBorder="1">
      <alignment/>
      <protection/>
    </xf>
    <xf numFmtId="0" fontId="2" fillId="25" borderId="0" xfId="96" applyFont="1" applyFill="1" applyAlignment="1">
      <alignment/>
      <protection/>
    </xf>
    <xf numFmtId="1" fontId="2" fillId="25" borderId="0" xfId="99" applyNumberFormat="1" applyFont="1" applyFill="1" applyAlignment="1">
      <alignment horizontal="center"/>
      <protection/>
    </xf>
    <xf numFmtId="0" fontId="3" fillId="25" borderId="0" xfId="106" applyFont="1" applyFill="1" applyAlignment="1">
      <alignment/>
      <protection/>
    </xf>
    <xf numFmtId="0" fontId="2" fillId="25" borderId="0" xfId="99" applyFont="1" applyFill="1" applyAlignment="1">
      <alignment horizontal="center"/>
      <protection/>
    </xf>
    <xf numFmtId="0" fontId="3" fillId="25" borderId="0" xfId="96" applyFont="1" applyFill="1" applyAlignment="1">
      <alignment/>
      <protection/>
    </xf>
    <xf numFmtId="0" fontId="2" fillId="25" borderId="0" xfId="0" applyFont="1" applyFill="1" applyBorder="1" applyAlignment="1">
      <alignment horizontal="left" vertical="center" wrapText="1"/>
    </xf>
    <xf numFmtId="3" fontId="2" fillId="25" borderId="19" xfId="100" applyNumberFormat="1" applyFont="1" applyFill="1" applyBorder="1" applyAlignment="1">
      <alignment horizontal="center" vertical="center" wrapText="1"/>
      <protection/>
    </xf>
    <xf numFmtId="3" fontId="2" fillId="25" borderId="22" xfId="100" applyNumberFormat="1" applyFont="1" applyFill="1" applyBorder="1" applyAlignment="1">
      <alignment horizontal="center" vertical="center" wrapText="1"/>
      <protection/>
    </xf>
    <xf numFmtId="3" fontId="2" fillId="25" borderId="17" xfId="100" applyNumberFormat="1" applyFont="1" applyFill="1" applyBorder="1" applyAlignment="1">
      <alignment horizontal="center" vertical="center" wrapText="1"/>
      <protection/>
    </xf>
    <xf numFmtId="3" fontId="2" fillId="25" borderId="26" xfId="100" applyNumberFormat="1" applyFont="1" applyFill="1" applyBorder="1" applyAlignment="1">
      <alignment horizontal="center" vertical="center" wrapText="1"/>
      <protection/>
    </xf>
    <xf numFmtId="3" fontId="2" fillId="25" borderId="18" xfId="100" applyNumberFormat="1" applyFont="1" applyFill="1" applyBorder="1" applyAlignment="1">
      <alignment horizontal="center" vertical="center" wrapText="1"/>
      <protection/>
    </xf>
    <xf numFmtId="3" fontId="2" fillId="25" borderId="27" xfId="100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Border="1" applyAlignment="1">
      <alignment horizontal="center" vertical="center" wrapText="1"/>
    </xf>
    <xf numFmtId="3" fontId="2" fillId="25" borderId="0" xfId="100" applyNumberFormat="1" applyFont="1" applyFill="1" applyBorder="1" applyAlignment="1">
      <alignment horizontal="left" vertical="center" wrapText="1"/>
      <protection/>
    </xf>
    <xf numFmtId="3" fontId="2" fillId="25" borderId="28" xfId="100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left" vertical="center" wrapText="1"/>
    </xf>
    <xf numFmtId="0" fontId="2" fillId="25" borderId="0" xfId="0" applyFont="1" applyFill="1" applyAlignment="1">
      <alignment horizontal="left"/>
    </xf>
    <xf numFmtId="0" fontId="2" fillId="25" borderId="29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3" fillId="25" borderId="0" xfId="96" applyFont="1" applyFill="1">
      <alignment/>
      <protection/>
    </xf>
    <xf numFmtId="0" fontId="2" fillId="25" borderId="0" xfId="96" applyFont="1" applyFill="1" applyAlignment="1">
      <alignment vertical="top"/>
      <protection/>
    </xf>
    <xf numFmtId="0" fontId="2" fillId="25" borderId="0" xfId="102" applyFont="1" applyFill="1" applyAlignment="1">
      <alignment horizontal="center" vertical="center" wrapText="1"/>
      <protection/>
    </xf>
    <xf numFmtId="3" fontId="2" fillId="25" borderId="20" xfId="96" applyNumberFormat="1" applyFont="1" applyFill="1" applyBorder="1" applyAlignment="1">
      <alignment horizontal="center" vertical="center" wrapText="1"/>
      <protection/>
    </xf>
    <xf numFmtId="3" fontId="2" fillId="25" borderId="30" xfId="96" applyNumberFormat="1" applyFont="1" applyFill="1" applyBorder="1" applyAlignment="1">
      <alignment horizontal="center" vertical="center" wrapText="1"/>
      <protection/>
    </xf>
    <xf numFmtId="0" fontId="2" fillId="25" borderId="31" xfId="102" applyFont="1" applyFill="1" applyBorder="1" applyAlignment="1">
      <alignment horizontal="center" vertical="center" wrapText="1"/>
      <protection/>
    </xf>
    <xf numFmtId="0" fontId="2" fillId="25" borderId="32" xfId="104" applyFont="1" applyFill="1" applyBorder="1" applyAlignment="1">
      <alignment horizontal="center" vertical="center" wrapText="1"/>
      <protection/>
    </xf>
    <xf numFmtId="3" fontId="2" fillId="25" borderId="17" xfId="0" applyNumberFormat="1" applyFont="1" applyFill="1" applyBorder="1" applyAlignment="1">
      <alignment horizontal="center" vertical="center" wrapText="1"/>
    </xf>
    <xf numFmtId="0" fontId="3" fillId="25" borderId="0" xfId="102" applyFont="1" applyFill="1" applyAlignment="1">
      <alignment horizontal="center" vertical="center" wrapText="1"/>
      <protection/>
    </xf>
    <xf numFmtId="0" fontId="2" fillId="25" borderId="13" xfId="102" applyFont="1" applyFill="1" applyBorder="1" applyAlignment="1">
      <alignment horizontal="center" vertical="center" wrapText="1"/>
      <protection/>
    </xf>
    <xf numFmtId="0" fontId="2" fillId="25" borderId="14" xfId="102" applyFont="1" applyFill="1" applyBorder="1" applyAlignment="1">
      <alignment horizontal="center" vertical="center" wrapText="1"/>
      <protection/>
    </xf>
    <xf numFmtId="0" fontId="2" fillId="25" borderId="15" xfId="102" applyFont="1" applyFill="1" applyBorder="1" applyAlignment="1">
      <alignment horizontal="center" vertical="center" wrapText="1"/>
      <protection/>
    </xf>
    <xf numFmtId="0" fontId="2" fillId="24" borderId="0" xfId="96" applyFont="1" applyFill="1" applyAlignment="1">
      <alignment vertical="top"/>
      <protection/>
    </xf>
    <xf numFmtId="0" fontId="2" fillId="25" borderId="33" xfId="102" applyFont="1" applyFill="1" applyBorder="1" applyAlignment="1">
      <alignment vertical="center" wrapText="1"/>
      <protection/>
    </xf>
    <xf numFmtId="0" fontId="2" fillId="25" borderId="34" xfId="102" applyFont="1" applyFill="1" applyBorder="1" applyAlignment="1">
      <alignment horizontal="center" vertical="center" wrapText="1"/>
      <protection/>
    </xf>
    <xf numFmtId="3" fontId="2" fillId="25" borderId="35" xfId="96" applyNumberFormat="1" applyFont="1" applyFill="1" applyBorder="1" applyAlignment="1">
      <alignment horizontal="center" vertical="center" wrapText="1"/>
      <protection/>
    </xf>
    <xf numFmtId="0" fontId="2" fillId="25" borderId="32" xfId="103" applyFont="1" applyFill="1" applyBorder="1" applyAlignment="1">
      <alignment horizontal="center" vertical="center" wrapText="1"/>
      <protection/>
    </xf>
    <xf numFmtId="3" fontId="2" fillId="25" borderId="32" xfId="0" applyNumberFormat="1" applyFont="1" applyFill="1" applyBorder="1" applyAlignment="1">
      <alignment horizontal="center" vertical="center" wrapText="1"/>
    </xf>
    <xf numFmtId="0" fontId="3" fillId="25" borderId="0" xfId="102" applyFont="1" applyFill="1" applyAlignment="1">
      <alignment horizontal="left" vertical="top"/>
      <protection/>
    </xf>
    <xf numFmtId="0" fontId="2" fillId="25" borderId="0" xfId="96" applyFont="1" applyFill="1" applyAlignment="1">
      <alignment horizontal="right"/>
      <protection/>
    </xf>
    <xf numFmtId="0" fontId="2" fillId="25" borderId="23" xfId="102" applyFont="1" applyFill="1" applyBorder="1" applyAlignment="1">
      <alignment vertical="center" wrapText="1"/>
      <protection/>
    </xf>
    <xf numFmtId="0" fontId="2" fillId="25" borderId="24" xfId="102" applyFont="1" applyFill="1" applyBorder="1" applyAlignment="1">
      <alignment vertical="center" wrapText="1"/>
      <protection/>
    </xf>
    <xf numFmtId="0" fontId="2" fillId="25" borderId="24" xfId="103" applyFont="1" applyFill="1" applyBorder="1" applyAlignment="1">
      <alignment horizontal="left" vertical="center" wrapText="1"/>
      <protection/>
    </xf>
    <xf numFmtId="3" fontId="2" fillId="25" borderId="24" xfId="0" applyNumberFormat="1" applyFont="1" applyFill="1" applyBorder="1" applyAlignment="1">
      <alignment horizontal="left" vertical="center" wrapText="1"/>
    </xf>
    <xf numFmtId="0" fontId="2" fillId="25" borderId="24" xfId="102" applyFont="1" applyFill="1" applyBorder="1" applyAlignment="1">
      <alignment horizontal="left" vertical="center" wrapText="1"/>
      <protection/>
    </xf>
    <xf numFmtId="0" fontId="2" fillId="25" borderId="25" xfId="102" applyFont="1" applyFill="1" applyBorder="1" applyAlignment="1">
      <alignment horizontal="left" vertical="center" wrapText="1"/>
      <protection/>
    </xf>
    <xf numFmtId="187" fontId="3" fillId="25" borderId="0" xfId="102" applyNumberFormat="1" applyFont="1" applyFill="1" applyBorder="1" applyAlignment="1">
      <alignment horizontal="center" vertical="center" wrapText="1"/>
      <protection/>
    </xf>
    <xf numFmtId="187" fontId="2" fillId="25" borderId="0" xfId="102" applyNumberFormat="1" applyFont="1" applyFill="1" applyBorder="1" applyAlignment="1">
      <alignment horizontal="center" vertical="center" wrapText="1"/>
      <protection/>
    </xf>
    <xf numFmtId="0" fontId="2" fillId="25" borderId="0" xfId="102" applyFont="1" applyFill="1" applyBorder="1" applyAlignment="1">
      <alignment horizontal="left" vertical="center"/>
      <protection/>
    </xf>
    <xf numFmtId="0" fontId="2" fillId="25" borderId="36" xfId="102" applyFont="1" applyFill="1" applyBorder="1" applyAlignment="1">
      <alignment horizontal="center" vertical="center" wrapText="1"/>
      <protection/>
    </xf>
    <xf numFmtId="0" fontId="2" fillId="25" borderId="32" xfId="102" applyFont="1" applyFill="1" applyBorder="1" applyAlignment="1">
      <alignment horizontal="center" vertical="center" wrapText="1"/>
      <protection/>
    </xf>
    <xf numFmtId="0" fontId="2" fillId="25" borderId="37" xfId="102" applyFont="1" applyFill="1" applyBorder="1" applyAlignment="1">
      <alignment horizontal="center" vertical="center" wrapText="1"/>
      <protection/>
    </xf>
    <xf numFmtId="0" fontId="2" fillId="25" borderId="38" xfId="102" applyFont="1" applyFill="1" applyBorder="1" applyAlignment="1">
      <alignment horizontal="center" vertical="center" wrapText="1"/>
      <protection/>
    </xf>
    <xf numFmtId="0" fontId="2" fillId="25" borderId="0" xfId="102" applyFont="1" applyFill="1" applyBorder="1" applyAlignment="1">
      <alignment horizontal="center" vertical="center" wrapText="1"/>
      <protection/>
    </xf>
    <xf numFmtId="0" fontId="2" fillId="25" borderId="0" xfId="100" applyFont="1" applyFill="1" applyAlignment="1">
      <alignment/>
      <protection/>
    </xf>
    <xf numFmtId="4" fontId="2" fillId="25" borderId="0" xfId="0" applyNumberFormat="1" applyFont="1" applyFill="1" applyBorder="1" applyAlignment="1">
      <alignment horizontal="center" vertical="center"/>
    </xf>
    <xf numFmtId="187" fontId="2" fillId="25" borderId="0" xfId="102" applyNumberFormat="1" applyFont="1" applyFill="1" applyBorder="1" applyAlignment="1">
      <alignment horizontal="center" vertical="center"/>
      <protection/>
    </xf>
    <xf numFmtId="0" fontId="3" fillId="25" borderId="0" xfId="0" applyFont="1" applyFill="1" applyAlignment="1">
      <alignment vertical="center" wrapText="1"/>
    </xf>
    <xf numFmtId="4" fontId="2" fillId="25" borderId="0" xfId="0" applyNumberFormat="1" applyFont="1" applyFill="1" applyAlignment="1">
      <alignment vertical="center" wrapText="1"/>
    </xf>
    <xf numFmtId="4" fontId="2" fillId="25" borderId="0" xfId="0" applyNumberFormat="1" applyFont="1" applyFill="1" applyAlignment="1">
      <alignment vertical="center" wrapText="1"/>
    </xf>
    <xf numFmtId="3" fontId="2" fillId="25" borderId="39" xfId="0" applyNumberFormat="1" applyFont="1" applyFill="1" applyBorder="1" applyAlignment="1">
      <alignment horizontal="center" vertical="center" wrapText="1"/>
    </xf>
    <xf numFmtId="3" fontId="2" fillId="25" borderId="22" xfId="0" applyNumberFormat="1" applyFont="1" applyFill="1" applyBorder="1" applyAlignment="1">
      <alignment horizontal="center" vertical="center" wrapText="1"/>
    </xf>
    <xf numFmtId="3" fontId="2" fillId="25" borderId="13" xfId="0" applyNumberFormat="1" applyFont="1" applyFill="1" applyBorder="1" applyAlignment="1">
      <alignment horizontal="center" vertical="center" wrapText="1"/>
    </xf>
    <xf numFmtId="3" fontId="2" fillId="25" borderId="14" xfId="0" applyNumberFormat="1" applyFont="1" applyFill="1" applyBorder="1" applyAlignment="1">
      <alignment horizontal="center" vertical="center" wrapText="1"/>
    </xf>
    <xf numFmtId="3" fontId="2" fillId="25" borderId="14" xfId="107" applyNumberFormat="1" applyFont="1" applyFill="1" applyBorder="1" applyAlignment="1">
      <alignment horizontal="center" vertical="center" wrapText="1"/>
      <protection/>
    </xf>
    <xf numFmtId="3" fontId="2" fillId="25" borderId="15" xfId="107" applyNumberFormat="1" applyFont="1" applyFill="1" applyBorder="1" applyAlignment="1">
      <alignment horizontal="center" vertical="center" wrapText="1"/>
      <protection/>
    </xf>
    <xf numFmtId="1" fontId="3" fillId="25" borderId="0" xfId="0" applyNumberFormat="1" applyFont="1" applyFill="1" applyBorder="1" applyAlignment="1">
      <alignment horizontal="center"/>
    </xf>
    <xf numFmtId="4" fontId="3" fillId="25" borderId="0" xfId="0" applyNumberFormat="1" applyFont="1" applyFill="1" applyBorder="1" applyAlignment="1">
      <alignment horizontal="center"/>
    </xf>
    <xf numFmtId="2" fontId="3" fillId="25" borderId="0" xfId="100" applyNumberFormat="1" applyFont="1" applyFill="1" applyAlignment="1">
      <alignment wrapText="1"/>
      <protection/>
    </xf>
    <xf numFmtId="0" fontId="3" fillId="25" borderId="0" xfId="100" applyFont="1" applyFill="1" applyAlignment="1">
      <alignment horizontal="justify" wrapText="1"/>
      <protection/>
    </xf>
    <xf numFmtId="0" fontId="26" fillId="25" borderId="0" xfId="0" applyFont="1" applyFill="1" applyAlignment="1">
      <alignment horizontal="justify" vertical="center"/>
    </xf>
    <xf numFmtId="4" fontId="3" fillId="25" borderId="40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/>
    </xf>
    <xf numFmtId="0" fontId="2" fillId="25" borderId="0" xfId="99" applyFont="1" applyFill="1" applyAlignment="1">
      <alignment horizontal="left"/>
      <protection/>
    </xf>
    <xf numFmtId="0" fontId="3" fillId="25" borderId="0" xfId="96" applyFont="1" applyFill="1" applyAlignment="1">
      <alignment horizontal="left"/>
      <protection/>
    </xf>
    <xf numFmtId="0" fontId="2" fillId="25" borderId="0" xfId="99" applyFont="1" applyFill="1" applyAlignment="1">
      <alignment horizontal="center" vertical="center" wrapText="1"/>
      <protection/>
    </xf>
    <xf numFmtId="0" fontId="2" fillId="24" borderId="34" xfId="102" applyFont="1" applyFill="1" applyBorder="1" applyAlignment="1">
      <alignment horizontal="center" vertical="center" wrapText="1"/>
      <protection/>
    </xf>
    <xf numFmtId="0" fontId="2" fillId="24" borderId="34" xfId="100" applyFont="1" applyFill="1" applyBorder="1" applyAlignment="1">
      <alignment horizontal="center" vertical="center"/>
      <protection/>
    </xf>
    <xf numFmtId="0" fontId="2" fillId="24" borderId="37" xfId="102" applyFont="1" applyFill="1" applyBorder="1" applyAlignment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applyFont="1" applyAlignment="1">
      <alignment/>
    </xf>
    <xf numFmtId="0" fontId="2" fillId="24" borderId="41" xfId="0" applyFont="1" applyFill="1" applyBorder="1" applyAlignment="1">
      <alignment vertical="center" wrapText="1"/>
    </xf>
    <xf numFmtId="0" fontId="26" fillId="25" borderId="0" xfId="0" applyFont="1" applyFill="1" applyAlignment="1">
      <alignment vertical="center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101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/>
    </xf>
    <xf numFmtId="0" fontId="2" fillId="0" borderId="44" xfId="96" applyFont="1" applyFill="1" applyBorder="1" applyAlignment="1">
      <alignment horizontal="center" vertical="center" wrapText="1"/>
      <protection/>
    </xf>
    <xf numFmtId="0" fontId="2" fillId="0" borderId="28" xfId="96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45" xfId="96" applyFont="1" applyFill="1" applyBorder="1" applyAlignment="1">
      <alignment horizontal="center" vertical="center" wrapText="1"/>
      <protection/>
    </xf>
    <xf numFmtId="0" fontId="2" fillId="0" borderId="13" xfId="96" applyFont="1" applyFill="1" applyBorder="1" applyAlignment="1">
      <alignment horizontal="center" vertical="center" wrapText="1"/>
      <protection/>
    </xf>
    <xf numFmtId="0" fontId="2" fillId="0" borderId="14" xfId="96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96" applyFont="1" applyFill="1">
      <alignment/>
      <protection/>
    </xf>
    <xf numFmtId="0" fontId="0" fillId="0" borderId="0" xfId="96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101" applyFont="1" applyFill="1">
      <alignment/>
      <protection/>
    </xf>
    <xf numFmtId="0" fontId="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/>
    </xf>
    <xf numFmtId="3" fontId="0" fillId="25" borderId="26" xfId="0" applyNumberFormat="1" applyFont="1" applyFill="1" applyBorder="1" applyAlignment="1">
      <alignment horizontal="center"/>
    </xf>
    <xf numFmtId="3" fontId="1" fillId="25" borderId="26" xfId="107" applyNumberFormat="1" applyFont="1" applyFill="1" applyBorder="1" applyAlignment="1">
      <alignment horizontal="center" vertical="center" wrapText="1"/>
      <protection/>
    </xf>
    <xf numFmtId="4" fontId="0" fillId="25" borderId="26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96" applyFont="1" applyFill="1">
      <alignment/>
      <protection/>
    </xf>
    <xf numFmtId="0" fontId="2" fillId="0" borderId="15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4" fontId="1" fillId="0" borderId="50" xfId="0" applyNumberFormat="1" applyFont="1" applyFill="1" applyBorder="1" applyAlignment="1">
      <alignment horizontal="right" vertical="center" wrapText="1"/>
    </xf>
    <xf numFmtId="4" fontId="0" fillId="0" borderId="50" xfId="0" applyNumberFormat="1" applyFont="1" applyFill="1" applyBorder="1" applyAlignment="1">
      <alignment horizontal="right" vertical="center"/>
    </xf>
    <xf numFmtId="4" fontId="0" fillId="0" borderId="51" xfId="0" applyNumberFormat="1" applyFont="1" applyFill="1" applyBorder="1" applyAlignment="1">
      <alignment horizontal="right" vertical="center"/>
    </xf>
    <xf numFmtId="4" fontId="1" fillId="0" borderId="52" xfId="0" applyNumberFormat="1" applyFont="1" applyFill="1" applyBorder="1" applyAlignment="1">
      <alignment horizontal="right" vertical="center" wrapText="1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25" borderId="0" xfId="0" applyNumberFormat="1" applyFont="1" applyFill="1" applyAlignment="1">
      <alignment/>
    </xf>
    <xf numFmtId="4" fontId="0" fillId="25" borderId="0" xfId="0" applyNumberFormat="1" applyFont="1" applyFill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4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2" fillId="0" borderId="0" xfId="95" applyFont="1" applyFill="1">
      <alignment/>
      <protection/>
    </xf>
    <xf numFmtId="0" fontId="3" fillId="0" borderId="0" xfId="95" applyFont="1" applyFill="1">
      <alignment/>
      <protection/>
    </xf>
    <xf numFmtId="0" fontId="3" fillId="0" borderId="0" xfId="95" applyFont="1" applyFill="1" applyBorder="1">
      <alignment/>
      <protection/>
    </xf>
    <xf numFmtId="0" fontId="2" fillId="0" borderId="0" xfId="95" applyFont="1" applyFill="1" applyAlignment="1">
      <alignment vertical="top"/>
      <protection/>
    </xf>
    <xf numFmtId="3" fontId="2" fillId="0" borderId="54" xfId="95" applyNumberFormat="1" applyFont="1" applyFill="1" applyBorder="1" applyAlignment="1">
      <alignment horizontal="center" vertical="center" wrapText="1"/>
      <protection/>
    </xf>
    <xf numFmtId="3" fontId="2" fillId="0" borderId="55" xfId="95" applyNumberFormat="1" applyFont="1" applyFill="1" applyBorder="1" applyAlignment="1">
      <alignment horizontal="center" vertical="center" wrapText="1"/>
      <protection/>
    </xf>
    <xf numFmtId="3" fontId="2" fillId="0" borderId="56" xfId="95" applyNumberFormat="1" applyFont="1" applyFill="1" applyBorder="1" applyAlignment="1">
      <alignment horizontal="center" vertical="center" wrapText="1"/>
      <protection/>
    </xf>
    <xf numFmtId="3" fontId="2" fillId="0" borderId="57" xfId="95" applyNumberFormat="1" applyFont="1" applyFill="1" applyBorder="1" applyAlignment="1">
      <alignment horizontal="center" vertical="center" wrapText="1"/>
      <protection/>
    </xf>
    <xf numFmtId="3" fontId="2" fillId="0" borderId="58" xfId="95" applyNumberFormat="1" applyFont="1" applyFill="1" applyBorder="1" applyAlignment="1">
      <alignment horizontal="center" vertical="center" wrapText="1"/>
      <protection/>
    </xf>
    <xf numFmtId="3" fontId="2" fillId="0" borderId="59" xfId="95" applyNumberFormat="1" applyFont="1" applyFill="1" applyBorder="1" applyAlignment="1">
      <alignment horizontal="center" vertical="center" wrapText="1"/>
      <protection/>
    </xf>
    <xf numFmtId="3" fontId="2" fillId="0" borderId="60" xfId="95" applyNumberFormat="1" applyFont="1" applyFill="1" applyBorder="1" applyAlignment="1">
      <alignment horizontal="center" vertical="center" wrapText="1"/>
      <protection/>
    </xf>
    <xf numFmtId="3" fontId="2" fillId="0" borderId="61" xfId="95" applyNumberFormat="1" applyFont="1" applyFill="1" applyBorder="1" applyAlignment="1">
      <alignment horizontal="center" vertical="center" wrapText="1"/>
      <protection/>
    </xf>
    <xf numFmtId="3" fontId="2" fillId="0" borderId="62" xfId="95" applyNumberFormat="1" applyFont="1" applyFill="1" applyBorder="1" applyAlignment="1">
      <alignment horizontal="center" vertical="center" wrapText="1"/>
      <protection/>
    </xf>
    <xf numFmtId="3" fontId="2" fillId="0" borderId="63" xfId="95" applyNumberFormat="1" applyFont="1" applyFill="1" applyBorder="1" applyAlignment="1">
      <alignment horizontal="center" vertical="center" wrapText="1"/>
      <protection/>
    </xf>
    <xf numFmtId="3" fontId="2" fillId="0" borderId="64" xfId="95" applyNumberFormat="1" applyFont="1" applyFill="1" applyBorder="1" applyAlignment="1">
      <alignment horizontal="center" vertical="center" wrapText="1"/>
      <protection/>
    </xf>
    <xf numFmtId="3" fontId="2" fillId="0" borderId="65" xfId="95" applyNumberFormat="1" applyFont="1" applyFill="1" applyBorder="1" applyAlignment="1">
      <alignment horizontal="center" vertical="center" wrapText="1"/>
      <protection/>
    </xf>
    <xf numFmtId="3" fontId="2" fillId="0" borderId="66" xfId="95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justify" vertical="center"/>
    </xf>
    <xf numFmtId="3" fontId="2" fillId="0" borderId="67" xfId="95" applyNumberFormat="1" applyFont="1" applyFill="1" applyBorder="1" applyAlignment="1">
      <alignment horizontal="center" vertical="center" wrapText="1"/>
      <protection/>
    </xf>
    <xf numFmtId="3" fontId="2" fillId="0" borderId="68" xfId="95" applyNumberFormat="1" applyFont="1" applyFill="1" applyBorder="1" applyAlignment="1">
      <alignment horizontal="center" vertical="center" wrapText="1"/>
      <protection/>
    </xf>
    <xf numFmtId="3" fontId="2" fillId="0" borderId="69" xfId="95" applyNumberFormat="1" applyFont="1" applyFill="1" applyBorder="1" applyAlignment="1">
      <alignment horizontal="center" vertical="center" wrapText="1"/>
      <protection/>
    </xf>
    <xf numFmtId="3" fontId="2" fillId="0" borderId="70" xfId="95" applyNumberFormat="1" applyFont="1" applyFill="1" applyBorder="1" applyAlignment="1">
      <alignment horizontal="center" vertical="center" wrapText="1"/>
      <protection/>
    </xf>
    <xf numFmtId="3" fontId="2" fillId="0" borderId="71" xfId="95" applyNumberFormat="1" applyFont="1" applyFill="1" applyBorder="1" applyAlignment="1">
      <alignment horizontal="center" vertical="center" wrapText="1"/>
      <protection/>
    </xf>
    <xf numFmtId="3" fontId="2" fillId="0" borderId="30" xfId="95" applyNumberFormat="1" applyFont="1" applyFill="1" applyBorder="1" applyAlignment="1">
      <alignment horizontal="center" vertical="center" wrapText="1"/>
      <protection/>
    </xf>
    <xf numFmtId="3" fontId="2" fillId="0" borderId="32" xfId="95" applyNumberFormat="1" applyFont="1" applyFill="1" applyBorder="1" applyAlignment="1">
      <alignment horizontal="center" vertical="center" wrapText="1"/>
      <protection/>
    </xf>
    <xf numFmtId="3" fontId="2" fillId="0" borderId="72" xfId="95" applyNumberFormat="1" applyFont="1" applyFill="1" applyBorder="1" applyAlignment="1">
      <alignment horizontal="center" vertical="center" wrapText="1"/>
      <protection/>
    </xf>
    <xf numFmtId="0" fontId="2" fillId="0" borderId="13" xfId="95" applyFont="1" applyFill="1" applyBorder="1" applyAlignment="1">
      <alignment horizontal="center" vertical="center" wrapText="1"/>
      <protection/>
    </xf>
    <xf numFmtId="0" fontId="2" fillId="0" borderId="30" xfId="95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49" xfId="95" applyFont="1" applyFill="1" applyBorder="1" applyAlignment="1">
      <alignment horizontal="left" vertical="center" wrapText="1"/>
      <protection/>
    </xf>
    <xf numFmtId="0" fontId="2" fillId="0" borderId="29" xfId="95" applyFont="1" applyFill="1" applyBorder="1" applyAlignment="1">
      <alignment horizontal="left" vertical="center" wrapText="1"/>
      <protection/>
    </xf>
    <xf numFmtId="3" fontId="2" fillId="0" borderId="29" xfId="95" applyNumberFormat="1" applyFont="1" applyFill="1" applyBorder="1" applyAlignment="1">
      <alignment horizontal="left" vertical="center" wrapText="1"/>
      <protection/>
    </xf>
    <xf numFmtId="3" fontId="2" fillId="0" borderId="29" xfId="95" applyNumberFormat="1" applyFont="1" applyFill="1" applyBorder="1" applyAlignment="1">
      <alignment vertical="center" wrapText="1"/>
      <protection/>
    </xf>
    <xf numFmtId="3" fontId="2" fillId="0" borderId="47" xfId="95" applyNumberFormat="1" applyFont="1" applyFill="1" applyBorder="1" applyAlignment="1">
      <alignment vertical="center" wrapText="1"/>
      <protection/>
    </xf>
    <xf numFmtId="0" fontId="2" fillId="0" borderId="13" xfId="95" applyFont="1" applyFill="1" applyBorder="1" applyAlignment="1">
      <alignment horizontal="left" vertical="center" wrapText="1"/>
      <protection/>
    </xf>
    <xf numFmtId="0" fontId="2" fillId="0" borderId="20" xfId="95" applyFont="1" applyFill="1" applyBorder="1" applyAlignment="1">
      <alignment horizontal="left" vertical="center" wrapText="1"/>
      <protection/>
    </xf>
    <xf numFmtId="3" fontId="2" fillId="0" borderId="13" xfId="96" applyNumberFormat="1" applyFont="1" applyFill="1" applyBorder="1" applyAlignment="1">
      <alignment vertical="center" wrapText="1"/>
      <protection/>
    </xf>
    <xf numFmtId="4" fontId="3" fillId="0" borderId="0" xfId="95" applyNumberFormat="1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left" vertical="center"/>
      <protection/>
    </xf>
    <xf numFmtId="3" fontId="2" fillId="0" borderId="0" xfId="95" applyNumberFormat="1" applyFont="1" applyFill="1" applyBorder="1" applyAlignment="1">
      <alignment horizontal="left" vertical="center"/>
      <protection/>
    </xf>
    <xf numFmtId="3" fontId="2" fillId="0" borderId="0" xfId="95" applyNumberFormat="1" applyFont="1" applyFill="1" applyBorder="1" applyAlignment="1">
      <alignment vertical="center"/>
      <protection/>
    </xf>
    <xf numFmtId="0" fontId="2" fillId="0" borderId="0" xfId="95" applyFont="1" applyFill="1" applyBorder="1" applyAlignment="1">
      <alignment/>
      <protection/>
    </xf>
    <xf numFmtId="0" fontId="2" fillId="0" borderId="0" xfId="95" applyFont="1" applyFill="1" applyBorder="1">
      <alignment/>
      <protection/>
    </xf>
    <xf numFmtId="3" fontId="2" fillId="0" borderId="52" xfId="95" applyNumberFormat="1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vertical="center" wrapText="1"/>
      <protection/>
    </xf>
    <xf numFmtId="3" fontId="2" fillId="0" borderId="13" xfId="95" applyNumberFormat="1" applyFont="1" applyFill="1" applyBorder="1" applyAlignment="1">
      <alignment horizontal="center" vertical="center" wrapText="1"/>
      <protection/>
    </xf>
    <xf numFmtId="3" fontId="2" fillId="0" borderId="14" xfId="95" applyNumberFormat="1" applyFont="1" applyFill="1" applyBorder="1" applyAlignment="1">
      <alignment horizontal="center" vertical="center" wrapText="1"/>
      <protection/>
    </xf>
    <xf numFmtId="3" fontId="2" fillId="0" borderId="15" xfId="95" applyNumberFormat="1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horizontal="left" vertical="top"/>
      <protection/>
    </xf>
    <xf numFmtId="0" fontId="3" fillId="0" borderId="0" xfId="96" applyFont="1" applyFill="1">
      <alignment/>
      <protection/>
    </xf>
    <xf numFmtId="1" fontId="0" fillId="0" borderId="73" xfId="95" applyNumberFormat="1" applyFont="1" applyFill="1" applyBorder="1" applyAlignment="1">
      <alignment horizontal="center"/>
      <protection/>
    </xf>
    <xf numFmtId="1" fontId="0" fillId="0" borderId="74" xfId="95" applyNumberFormat="1" applyFont="1" applyFill="1" applyBorder="1" applyAlignment="1">
      <alignment horizontal="center"/>
      <protection/>
    </xf>
    <xf numFmtId="1" fontId="0" fillId="0" borderId="75" xfId="95" applyNumberFormat="1" applyFont="1" applyFill="1" applyBorder="1" applyAlignment="1">
      <alignment horizontal="center"/>
      <protection/>
    </xf>
    <xf numFmtId="1" fontId="0" fillId="0" borderId="76" xfId="95" applyNumberFormat="1" applyFont="1" applyFill="1" applyBorder="1" applyAlignment="1">
      <alignment horizontal="center"/>
      <protection/>
    </xf>
    <xf numFmtId="1" fontId="0" fillId="0" borderId="77" xfId="95" applyNumberFormat="1" applyFont="1" applyFill="1" applyBorder="1" applyAlignment="1">
      <alignment horizontal="center"/>
      <protection/>
    </xf>
    <xf numFmtId="1" fontId="0" fillId="0" borderId="0" xfId="0" applyNumberFormat="1" applyFont="1" applyFill="1" applyAlignment="1">
      <alignment/>
    </xf>
    <xf numFmtId="4" fontId="0" fillId="0" borderId="13" xfId="95" applyNumberFormat="1" applyFont="1" applyFill="1" applyBorder="1" applyAlignment="1">
      <alignment horizontal="center"/>
      <protection/>
    </xf>
    <xf numFmtId="4" fontId="0" fillId="0" borderId="14" xfId="95" applyNumberFormat="1" applyFont="1" applyFill="1" applyBorder="1" applyAlignment="1">
      <alignment horizontal="center"/>
      <protection/>
    </xf>
    <xf numFmtId="4" fontId="0" fillId="0" borderId="42" xfId="95" applyNumberFormat="1" applyFont="1" applyFill="1" applyBorder="1" applyAlignment="1">
      <alignment horizontal="center"/>
      <protection/>
    </xf>
    <xf numFmtId="4" fontId="0" fillId="0" borderId="15" xfId="95" applyNumberFormat="1" applyFont="1" applyFill="1" applyBorder="1" applyAlignment="1">
      <alignment horizontal="center"/>
      <protection/>
    </xf>
    <xf numFmtId="4" fontId="0" fillId="0" borderId="78" xfId="95" applyNumberFormat="1" applyFont="1" applyFill="1" applyBorder="1" applyAlignment="1">
      <alignment horizontal="center"/>
      <protection/>
    </xf>
    <xf numFmtId="1" fontId="1" fillId="0" borderId="37" xfId="95" applyNumberFormat="1" applyFont="1" applyFill="1" applyBorder="1" applyAlignment="1">
      <alignment horizontal="center"/>
      <protection/>
    </xf>
    <xf numFmtId="4" fontId="1" fillId="0" borderId="34" xfId="95" applyNumberFormat="1" applyFont="1" applyFill="1" applyBorder="1">
      <alignment/>
      <protection/>
    </xf>
    <xf numFmtId="4" fontId="1" fillId="0" borderId="52" xfId="95" applyNumberFormat="1" applyFont="1" applyFill="1" applyBorder="1" applyAlignment="1">
      <alignment horizontal="center" vertical="center" wrapText="1"/>
      <protection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25" borderId="13" xfId="100" applyNumberFormat="1" applyFont="1" applyFill="1" applyBorder="1" applyAlignment="1">
      <alignment horizontal="center" vertical="center" wrapText="1"/>
      <protection/>
    </xf>
    <xf numFmtId="4" fontId="1" fillId="25" borderId="14" xfId="100" applyNumberFormat="1" applyFont="1" applyFill="1" applyBorder="1" applyAlignment="1">
      <alignment horizontal="center" vertical="center" wrapText="1"/>
      <protection/>
    </xf>
    <xf numFmtId="4" fontId="1" fillId="25" borderId="42" xfId="100" applyNumberFormat="1" applyFont="1" applyFill="1" applyBorder="1" applyAlignment="1">
      <alignment horizontal="center" vertical="center" wrapText="1"/>
      <protection/>
    </xf>
    <xf numFmtId="0" fontId="0" fillId="25" borderId="14" xfId="0" applyFont="1" applyFill="1" applyBorder="1" applyAlignment="1">
      <alignment/>
    </xf>
    <xf numFmtId="4" fontId="0" fillId="25" borderId="0" xfId="100" applyNumberFormat="1" applyFont="1" applyFill="1" applyBorder="1">
      <alignment/>
      <protection/>
    </xf>
    <xf numFmtId="4" fontId="0" fillId="25" borderId="0" xfId="100" applyNumberFormat="1" applyFont="1" applyFill="1">
      <alignment/>
      <protection/>
    </xf>
    <xf numFmtId="3" fontId="1" fillId="25" borderId="13" xfId="100" applyNumberFormat="1" applyFont="1" applyFill="1" applyBorder="1" applyAlignment="1">
      <alignment horizontal="center" vertical="center" wrapText="1"/>
      <protection/>
    </xf>
    <xf numFmtId="3" fontId="1" fillId="25" borderId="14" xfId="100" applyNumberFormat="1" applyFont="1" applyFill="1" applyBorder="1" applyAlignment="1">
      <alignment horizontal="center" vertical="center" wrapText="1"/>
      <protection/>
    </xf>
    <xf numFmtId="0" fontId="0" fillId="25" borderId="14" xfId="100" applyFont="1" applyFill="1" applyBorder="1">
      <alignment/>
      <protection/>
    </xf>
    <xf numFmtId="3" fontId="0" fillId="25" borderId="14" xfId="100" applyNumberFormat="1" applyFont="1" applyFill="1" applyBorder="1">
      <alignment/>
      <protection/>
    </xf>
    <xf numFmtId="0" fontId="0" fillId="25" borderId="0" xfId="100" applyFont="1" applyFill="1">
      <alignment/>
      <protection/>
    </xf>
    <xf numFmtId="3" fontId="2" fillId="25" borderId="45" xfId="100" applyNumberFormat="1" applyFont="1" applyFill="1" applyBorder="1" applyAlignment="1">
      <alignment horizontal="center" vertical="center" wrapText="1"/>
      <protection/>
    </xf>
    <xf numFmtId="4" fontId="2" fillId="25" borderId="49" xfId="100" applyNumberFormat="1" applyFont="1" applyFill="1" applyBorder="1" applyAlignment="1">
      <alignment horizontal="right" vertical="center" wrapText="1"/>
      <protection/>
    </xf>
    <xf numFmtId="4" fontId="2" fillId="25" borderId="79" xfId="100" applyNumberFormat="1" applyFont="1" applyFill="1" applyBorder="1" applyAlignment="1">
      <alignment horizontal="right" vertical="center" wrapText="1"/>
      <protection/>
    </xf>
    <xf numFmtId="0" fontId="2" fillId="25" borderId="80" xfId="100" applyFont="1" applyFill="1" applyBorder="1" applyAlignment="1">
      <alignment horizontal="right" vertical="center"/>
      <protection/>
    </xf>
    <xf numFmtId="3" fontId="1" fillId="25" borderId="24" xfId="100" applyNumberFormat="1" applyFont="1" applyFill="1" applyBorder="1" applyAlignment="1">
      <alignment horizontal="left" vertical="center" wrapText="1"/>
      <protection/>
    </xf>
    <xf numFmtId="4" fontId="1" fillId="25" borderId="29" xfId="100" applyNumberFormat="1" applyFont="1" applyFill="1" applyBorder="1" applyAlignment="1">
      <alignment horizontal="right" vertical="center" wrapText="1"/>
      <protection/>
    </xf>
    <xf numFmtId="4" fontId="1" fillId="25" borderId="52" xfId="100" applyNumberFormat="1" applyFont="1" applyFill="1" applyBorder="1" applyAlignment="1">
      <alignment horizontal="right" vertical="center" wrapText="1"/>
      <protection/>
    </xf>
    <xf numFmtId="4" fontId="1" fillId="25" borderId="40" xfId="100" applyNumberFormat="1" applyFont="1" applyFill="1" applyBorder="1" applyAlignment="1">
      <alignment horizontal="right" vertical="center"/>
      <protection/>
    </xf>
    <xf numFmtId="0" fontId="1" fillId="25" borderId="0" xfId="100" applyFont="1" applyFill="1">
      <alignment/>
      <protection/>
    </xf>
    <xf numFmtId="0" fontId="34" fillId="25" borderId="0" xfId="0" applyFont="1" applyFill="1" applyAlignment="1">
      <alignment horizontal="justify" vertical="center"/>
    </xf>
    <xf numFmtId="0" fontId="0" fillId="25" borderId="0" xfId="100" applyFont="1" applyFill="1">
      <alignment/>
      <protection/>
    </xf>
    <xf numFmtId="0" fontId="0" fillId="25" borderId="0" xfId="0" applyFont="1" applyFill="1" applyAlignment="1">
      <alignment/>
    </xf>
    <xf numFmtId="3" fontId="1" fillId="25" borderId="77" xfId="100" applyNumberFormat="1" applyFont="1" applyFill="1" applyBorder="1" applyAlignment="1">
      <alignment horizontal="left" vertical="center" wrapText="1"/>
      <protection/>
    </xf>
    <xf numFmtId="4" fontId="1" fillId="25" borderId="47" xfId="100" applyNumberFormat="1" applyFont="1" applyFill="1" applyBorder="1" applyAlignment="1">
      <alignment horizontal="center"/>
      <protection/>
    </xf>
    <xf numFmtId="4" fontId="1" fillId="25" borderId="81" xfId="100" applyNumberFormat="1" applyFont="1" applyFill="1" applyBorder="1">
      <alignment/>
      <protection/>
    </xf>
    <xf numFmtId="3" fontId="2" fillId="0" borderId="0" xfId="95" applyNumberFormat="1" applyFont="1" applyFill="1" applyBorder="1" applyAlignment="1">
      <alignment horizontal="left" vertical="top"/>
      <protection/>
    </xf>
    <xf numFmtId="0" fontId="2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99" applyFont="1" applyFill="1">
      <alignment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/>
    </xf>
    <xf numFmtId="4" fontId="0" fillId="25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5" fillId="0" borderId="0" xfId="73" applyFont="1" applyFill="1">
      <alignment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4" fillId="0" borderId="79" xfId="0" applyNumberFormat="1" applyFont="1" applyFill="1" applyBorder="1" applyAlignment="1">
      <alignment horizontal="right" vertical="center"/>
    </xf>
    <xf numFmtId="4" fontId="0" fillId="0" borderId="79" xfId="0" applyNumberFormat="1" applyFont="1" applyFill="1" applyBorder="1" applyAlignment="1">
      <alignment horizontal="right" vertical="center"/>
    </xf>
    <xf numFmtId="4" fontId="0" fillId="0" borderId="79" xfId="0" applyNumberFormat="1" applyFont="1" applyFill="1" applyBorder="1" applyAlignment="1">
      <alignment horizontal="right" vertical="center" wrapText="1"/>
    </xf>
    <xf numFmtId="4" fontId="0" fillId="0" borderId="80" xfId="0" applyNumberFormat="1" applyFont="1" applyFill="1" applyBorder="1" applyAlignment="1">
      <alignment horizontal="right" vertical="center"/>
    </xf>
    <xf numFmtId="4" fontId="34" fillId="0" borderId="52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 wrapText="1"/>
    </xf>
    <xf numFmtId="4" fontId="0" fillId="0" borderId="40" xfId="0" applyNumberFormat="1" applyFont="1" applyFill="1" applyBorder="1" applyAlignment="1">
      <alignment horizontal="right" vertical="center"/>
    </xf>
    <xf numFmtId="4" fontId="36" fillId="0" borderId="26" xfId="0" applyNumberFormat="1" applyFont="1" applyFill="1" applyBorder="1" applyAlignment="1">
      <alignment horizontal="right" vertical="center"/>
    </xf>
    <xf numFmtId="0" fontId="0" fillId="25" borderId="47" xfId="0" applyFont="1" applyFill="1" applyBorder="1" applyAlignment="1">
      <alignment horizontal="center" vertical="center" wrapText="1"/>
    </xf>
    <xf numFmtId="4" fontId="0" fillId="25" borderId="81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1" fontId="0" fillId="25" borderId="0" xfId="99" applyNumberFormat="1" applyFont="1" applyFill="1">
      <alignment/>
      <protection/>
    </xf>
    <xf numFmtId="1" fontId="0" fillId="25" borderId="0" xfId="88" applyNumberFormat="1" applyFont="1" applyFill="1" applyAlignment="1">
      <alignment/>
    </xf>
    <xf numFmtId="4" fontId="1" fillId="25" borderId="0" xfId="99" applyNumberFormat="1" applyFont="1" applyFill="1" applyAlignment="1">
      <alignment horizontal="center" vertical="center" wrapText="1"/>
      <protection/>
    </xf>
    <xf numFmtId="4" fontId="2" fillId="25" borderId="0" xfId="99" applyNumberFormat="1" applyFont="1" applyFill="1" applyAlignment="1">
      <alignment horizontal="center" vertical="center" wrapText="1"/>
      <protection/>
    </xf>
    <xf numFmtId="4" fontId="0" fillId="25" borderId="0" xfId="99" applyNumberFormat="1" applyFont="1" applyFill="1">
      <alignment/>
      <protection/>
    </xf>
    <xf numFmtId="4" fontId="3" fillId="25" borderId="0" xfId="99" applyNumberFormat="1" applyFont="1" applyFill="1">
      <alignment/>
      <protection/>
    </xf>
    <xf numFmtId="0" fontId="0" fillId="25" borderId="0" xfId="99" applyFont="1" applyFill="1">
      <alignment/>
      <protection/>
    </xf>
    <xf numFmtId="0" fontId="0" fillId="0" borderId="0" xfId="0" applyFill="1" applyAlignment="1">
      <alignment/>
    </xf>
    <xf numFmtId="0" fontId="2" fillId="0" borderId="0" xfId="96" applyFont="1" applyFill="1" applyAlignment="1">
      <alignment/>
      <protection/>
    </xf>
    <xf numFmtId="0" fontId="3" fillId="0" borderId="0" xfId="0" applyFont="1" applyFill="1" applyAlignment="1">
      <alignment/>
    </xf>
    <xf numFmtId="0" fontId="2" fillId="0" borderId="0" xfId="99" applyFont="1" applyFill="1" applyAlignment="1">
      <alignment/>
      <protection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5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6" borderId="41" xfId="0" applyFont="1" applyFill="1" applyBorder="1" applyAlignment="1">
      <alignment vertical="center" wrapText="1"/>
    </xf>
    <xf numFmtId="1" fontId="1" fillId="25" borderId="0" xfId="99" applyNumberFormat="1" applyFont="1" applyFill="1" applyAlignment="1">
      <alignment horizontal="center"/>
      <protection/>
    </xf>
    <xf numFmtId="0" fontId="0" fillId="25" borderId="0" xfId="96" applyFont="1" applyFill="1" applyAlignment="1">
      <alignment/>
      <protection/>
    </xf>
    <xf numFmtId="0" fontId="1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41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vertical="center"/>
    </xf>
    <xf numFmtId="4" fontId="0" fillId="2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26" borderId="41" xfId="0" applyFont="1" applyFill="1" applyBorder="1" applyAlignment="1">
      <alignment vertical="center"/>
    </xf>
    <xf numFmtId="3" fontId="2" fillId="0" borderId="52" xfId="100" applyNumberFormat="1" applyFont="1" applyFill="1" applyBorder="1" applyAlignment="1">
      <alignment horizontal="center" vertical="center" wrapText="1"/>
      <protection/>
    </xf>
    <xf numFmtId="0" fontId="0" fillId="25" borderId="16" xfId="102" applyFont="1" applyFill="1" applyBorder="1" applyAlignment="1">
      <alignment horizontal="center" vertical="center" wrapText="1"/>
      <protection/>
    </xf>
    <xf numFmtId="0" fontId="0" fillId="25" borderId="82" xfId="102" applyFont="1" applyFill="1" applyBorder="1" applyAlignment="1">
      <alignment horizontal="center" vertical="center" wrapText="1"/>
      <protection/>
    </xf>
    <xf numFmtId="0" fontId="0" fillId="25" borderId="26" xfId="102" applyFont="1" applyFill="1" applyBorder="1" applyAlignment="1">
      <alignment horizontal="center" vertical="center" wrapText="1"/>
      <protection/>
    </xf>
    <xf numFmtId="0" fontId="1" fillId="25" borderId="26" xfId="102" applyFont="1" applyFill="1" applyBorder="1" applyAlignment="1">
      <alignment horizontal="center" vertical="center" wrapText="1"/>
      <protection/>
    </xf>
    <xf numFmtId="0" fontId="1" fillId="25" borderId="27" xfId="102" applyFont="1" applyFill="1" applyBorder="1" applyAlignment="1">
      <alignment horizontal="center" vertical="center" wrapText="1"/>
      <protection/>
    </xf>
    <xf numFmtId="0" fontId="0" fillId="25" borderId="0" xfId="102" applyFont="1" applyFill="1" applyAlignment="1">
      <alignment horizontal="center" vertical="center" wrapText="1"/>
      <protection/>
    </xf>
    <xf numFmtId="4" fontId="1" fillId="25" borderId="26" xfId="102" applyNumberFormat="1" applyFont="1" applyFill="1" applyBorder="1" applyAlignment="1">
      <alignment horizontal="center" vertical="center" wrapText="1"/>
      <protection/>
    </xf>
    <xf numFmtId="4" fontId="0" fillId="25" borderId="26" xfId="102" applyNumberFormat="1" applyFont="1" applyFill="1" applyBorder="1" applyAlignment="1">
      <alignment horizontal="center" vertical="center" wrapText="1"/>
      <protection/>
    </xf>
    <xf numFmtId="4" fontId="1" fillId="25" borderId="27" xfId="102" applyNumberFormat="1" applyFont="1" applyFill="1" applyBorder="1" applyAlignment="1">
      <alignment horizontal="center" vertical="center" wrapText="1"/>
      <protection/>
    </xf>
    <xf numFmtId="4" fontId="0" fillId="25" borderId="0" xfId="0" applyNumberFormat="1" applyFont="1" applyFill="1" applyAlignment="1">
      <alignment/>
    </xf>
    <xf numFmtId="187" fontId="1" fillId="25" borderId="50" xfId="102" applyNumberFormat="1" applyFont="1" applyFill="1" applyBorder="1" applyAlignment="1">
      <alignment horizontal="center" vertical="center"/>
      <protection/>
    </xf>
    <xf numFmtId="187" fontId="0" fillId="25" borderId="50" xfId="102" applyNumberFormat="1" applyFont="1" applyFill="1" applyBorder="1" applyAlignment="1">
      <alignment horizontal="center" vertical="center" wrapText="1"/>
      <protection/>
    </xf>
    <xf numFmtId="187" fontId="0" fillId="25" borderId="51" xfId="0" applyNumberFormat="1" applyFont="1" applyFill="1" applyBorder="1" applyAlignment="1">
      <alignment/>
    </xf>
    <xf numFmtId="187" fontId="1" fillId="25" borderId="14" xfId="102" applyNumberFormat="1" applyFont="1" applyFill="1" applyBorder="1" applyAlignment="1">
      <alignment horizontal="center" vertical="center"/>
      <protection/>
    </xf>
    <xf numFmtId="3" fontId="2" fillId="0" borderId="0" xfId="100" applyNumberFormat="1" applyFont="1" applyFill="1" applyBorder="1" applyAlignment="1">
      <alignment horizontal="center" vertical="center" wrapText="1"/>
      <protection/>
    </xf>
    <xf numFmtId="2" fontId="2" fillId="0" borderId="0" xfId="96" applyNumberFormat="1" applyFont="1" applyFill="1" applyBorder="1" applyAlignment="1">
      <alignment vertical="center" wrapText="1"/>
      <protection/>
    </xf>
    <xf numFmtId="0" fontId="3" fillId="0" borderId="0" xfId="100" applyFont="1" applyFill="1" applyBorder="1">
      <alignment/>
      <protection/>
    </xf>
    <xf numFmtId="0" fontId="3" fillId="0" borderId="0" xfId="100" applyFont="1" applyFill="1">
      <alignment/>
      <protection/>
    </xf>
    <xf numFmtId="0" fontId="2" fillId="0" borderId="0" xfId="96" applyFont="1" applyFill="1" applyAlignment="1">
      <alignment vertical="top"/>
      <protection/>
    </xf>
    <xf numFmtId="3" fontId="2" fillId="0" borderId="28" xfId="100" applyNumberFormat="1" applyFont="1" applyFill="1" applyBorder="1" applyAlignment="1">
      <alignment horizontal="center" vertical="center" wrapText="1"/>
      <protection/>
    </xf>
    <xf numFmtId="4" fontId="2" fillId="0" borderId="52" xfId="100" applyNumberFormat="1" applyFont="1" applyFill="1" applyBorder="1" applyAlignment="1">
      <alignment horizontal="center" vertical="center" wrapText="1"/>
      <protection/>
    </xf>
    <xf numFmtId="4" fontId="2" fillId="0" borderId="52" xfId="96" applyNumberFormat="1" applyFont="1" applyFill="1" applyBorder="1" applyAlignment="1">
      <alignment vertical="center" wrapText="1"/>
      <protection/>
    </xf>
    <xf numFmtId="4" fontId="2" fillId="0" borderId="0" xfId="100" applyNumberFormat="1" applyFont="1" applyFill="1" applyBorder="1" applyAlignment="1">
      <alignment horizontal="center" vertical="center" wrapText="1"/>
      <protection/>
    </xf>
    <xf numFmtId="4" fontId="3" fillId="0" borderId="0" xfId="100" applyNumberFormat="1" applyFont="1" applyFill="1" applyBorder="1">
      <alignment/>
      <protection/>
    </xf>
    <xf numFmtId="4" fontId="3" fillId="0" borderId="0" xfId="100" applyNumberFormat="1" applyFont="1" applyFill="1">
      <alignment/>
      <protection/>
    </xf>
    <xf numFmtId="4" fontId="3" fillId="0" borderId="0" xfId="0" applyNumberFormat="1" applyFont="1" applyFill="1" applyAlignment="1">
      <alignment/>
    </xf>
    <xf numFmtId="0" fontId="3" fillId="0" borderId="0" xfId="95" applyFont="1" applyFill="1">
      <alignment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102" applyFont="1" applyFill="1" applyAlignment="1">
      <alignment horizontal="left" vertical="top"/>
      <protection/>
    </xf>
    <xf numFmtId="0" fontId="2" fillId="0" borderId="0" xfId="102" applyFont="1" applyFill="1">
      <alignment/>
      <protection/>
    </xf>
    <xf numFmtId="0" fontId="2" fillId="0" borderId="38" xfId="102" applyFont="1" applyFill="1" applyBorder="1" applyAlignment="1">
      <alignment horizontal="center" vertical="center" wrapText="1"/>
      <protection/>
    </xf>
    <xf numFmtId="0" fontId="2" fillId="0" borderId="14" xfId="96" applyFont="1" applyFill="1" applyBorder="1" applyAlignment="1">
      <alignment horizontal="center" vertical="center" wrapText="1"/>
      <protection/>
    </xf>
    <xf numFmtId="0" fontId="2" fillId="0" borderId="30" xfId="96" applyFont="1" applyFill="1" applyBorder="1" applyAlignment="1">
      <alignment horizontal="center" vertical="center" wrapText="1"/>
      <protection/>
    </xf>
    <xf numFmtId="0" fontId="2" fillId="0" borderId="13" xfId="96" applyFont="1" applyFill="1" applyBorder="1" applyAlignment="1">
      <alignment horizontal="center" vertical="center" wrapText="1"/>
      <protection/>
    </xf>
    <xf numFmtId="0" fontId="0" fillId="26" borderId="52" xfId="0" applyFont="1" applyFill="1" applyBorder="1" applyAlignment="1">
      <alignment/>
    </xf>
    <xf numFmtId="3" fontId="2" fillId="26" borderId="52" xfId="95" applyNumberFormat="1" applyFont="1" applyFill="1" applyBorder="1" applyAlignment="1">
      <alignment horizontal="center" vertical="center" wrapText="1"/>
      <protection/>
    </xf>
    <xf numFmtId="0" fontId="2" fillId="26" borderId="52" xfId="100" applyFont="1" applyFill="1" applyBorder="1" applyAlignment="1">
      <alignment horizontal="center" vertical="center" wrapText="1"/>
      <protection/>
    </xf>
    <xf numFmtId="0" fontId="30" fillId="26" borderId="52" xfId="0" applyFont="1" applyFill="1" applyBorder="1" applyAlignment="1">
      <alignment horizontal="center"/>
    </xf>
    <xf numFmtId="0" fontId="30" fillId="26" borderId="52" xfId="0" applyFont="1" applyFill="1" applyBorder="1" applyAlignment="1">
      <alignment wrapText="1"/>
    </xf>
    <xf numFmtId="0" fontId="35" fillId="26" borderId="52" xfId="0" applyFont="1" applyFill="1" applyBorder="1" applyAlignment="1">
      <alignment/>
    </xf>
    <xf numFmtId="4" fontId="35" fillId="26" borderId="52" xfId="0" applyNumberFormat="1" applyFont="1" applyFill="1" applyBorder="1" applyAlignment="1">
      <alignment/>
    </xf>
    <xf numFmtId="3" fontId="2" fillId="26" borderId="52" xfId="100" applyNumberFormat="1" applyFont="1" applyFill="1" applyBorder="1" applyAlignment="1">
      <alignment horizontal="left" vertical="center" wrapText="1"/>
      <protection/>
    </xf>
    <xf numFmtId="0" fontId="2" fillId="26" borderId="52" xfId="0" applyFont="1" applyFill="1" applyBorder="1" applyAlignment="1">
      <alignment/>
    </xf>
    <xf numFmtId="4" fontId="0" fillId="26" borderId="52" xfId="0" applyNumberFormat="1" applyFont="1" applyFill="1" applyBorder="1" applyAlignment="1">
      <alignment/>
    </xf>
    <xf numFmtId="3" fontId="1" fillId="26" borderId="14" xfId="100" applyNumberFormat="1" applyFont="1" applyFill="1" applyBorder="1" applyAlignment="1">
      <alignment horizontal="center" vertical="center" wrapText="1"/>
      <protection/>
    </xf>
    <xf numFmtId="4" fontId="1" fillId="26" borderId="14" xfId="100" applyNumberFormat="1" applyFont="1" applyFill="1" applyBorder="1" applyAlignment="1">
      <alignment horizontal="center" vertical="center" wrapText="1"/>
      <protection/>
    </xf>
    <xf numFmtId="0" fontId="0" fillId="25" borderId="0" xfId="99" applyFont="1" applyFill="1">
      <alignment/>
      <protection/>
    </xf>
    <xf numFmtId="0" fontId="0" fillId="0" borderId="16" xfId="95" applyFont="1" applyFill="1" applyBorder="1">
      <alignment/>
      <protection/>
    </xf>
    <xf numFmtId="0" fontId="0" fillId="26" borderId="26" xfId="95" applyFont="1" applyFill="1" applyBorder="1">
      <alignment/>
      <protection/>
    </xf>
    <xf numFmtId="0" fontId="0" fillId="0" borderId="26" xfId="95" applyFont="1" applyFill="1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8" fillId="25" borderId="0" xfId="0" applyFont="1" applyFill="1" applyAlignment="1">
      <alignment/>
    </xf>
    <xf numFmtId="3" fontId="2" fillId="25" borderId="52" xfId="95" applyNumberFormat="1" applyFont="1" applyFill="1" applyBorder="1" applyAlignment="1">
      <alignment horizontal="center" vertical="center" wrapText="1"/>
      <protection/>
    </xf>
    <xf numFmtId="4" fontId="0" fillId="26" borderId="26" xfId="95" applyNumberFormat="1" applyFont="1" applyFill="1" applyBorder="1">
      <alignment/>
      <protection/>
    </xf>
    <xf numFmtId="4" fontId="0" fillId="0" borderId="27" xfId="95" applyNumberFormat="1" applyFont="1" applyFill="1" applyBorder="1">
      <alignment/>
      <protection/>
    </xf>
    <xf numFmtId="0" fontId="0" fillId="26" borderId="15" xfId="0" applyFont="1" applyFill="1" applyBorder="1" applyAlignment="1">
      <alignment/>
    </xf>
    <xf numFmtId="4" fontId="0" fillId="26" borderId="52" xfId="100" applyNumberFormat="1" applyFont="1" applyFill="1" applyBorder="1">
      <alignment/>
      <protection/>
    </xf>
    <xf numFmtId="3" fontId="2" fillId="25" borderId="52" xfId="100" applyNumberFormat="1" applyFont="1" applyFill="1" applyBorder="1" applyAlignment="1">
      <alignment horizontal="center" vertical="center" wrapText="1"/>
      <protection/>
    </xf>
    <xf numFmtId="3" fontId="2" fillId="25" borderId="52" xfId="95" applyNumberFormat="1" applyFont="1" applyFill="1" applyBorder="1" applyAlignment="1">
      <alignment horizontal="center" vertical="center" wrapText="1"/>
      <protection/>
    </xf>
    <xf numFmtId="0" fontId="0" fillId="25" borderId="52" xfId="95" applyFont="1" applyFill="1" applyBorder="1">
      <alignment/>
      <protection/>
    </xf>
    <xf numFmtId="0" fontId="0" fillId="25" borderId="52" xfId="0" applyFont="1" applyFill="1" applyBorder="1" applyAlignment="1">
      <alignment/>
    </xf>
    <xf numFmtId="4" fontId="0" fillId="25" borderId="52" xfId="95" applyNumberFormat="1" applyFont="1" applyFill="1" applyBorder="1">
      <alignment/>
      <protection/>
    </xf>
    <xf numFmtId="4" fontId="0" fillId="25" borderId="52" xfId="0" applyNumberFormat="1" applyFont="1" applyFill="1" applyBorder="1" applyAlignment="1">
      <alignment/>
    </xf>
    <xf numFmtId="0" fontId="35" fillId="4" borderId="52" xfId="0" applyFont="1" applyFill="1" applyBorder="1" applyAlignment="1">
      <alignment/>
    </xf>
    <xf numFmtId="0" fontId="38" fillId="0" borderId="0" xfId="96" applyFont="1" applyFill="1">
      <alignment/>
      <protection/>
    </xf>
    <xf numFmtId="0" fontId="38" fillId="0" borderId="0" xfId="0" applyFont="1" applyFill="1" applyAlignment="1">
      <alignment/>
    </xf>
    <xf numFmtId="3" fontId="2" fillId="25" borderId="0" xfId="0" applyNumberFormat="1" applyFont="1" applyFill="1" applyBorder="1" applyAlignment="1">
      <alignment vertical="center" wrapText="1"/>
    </xf>
    <xf numFmtId="3" fontId="2" fillId="25" borderId="52" xfId="0" applyNumberFormat="1" applyFont="1" applyFill="1" applyBorder="1" applyAlignment="1">
      <alignment horizontal="center" vertical="center" wrapText="1"/>
    </xf>
    <xf numFmtId="3" fontId="2" fillId="24" borderId="52" xfId="0" applyNumberFormat="1" applyFont="1" applyFill="1" applyBorder="1" applyAlignment="1">
      <alignment horizontal="center" vertical="center" wrapText="1"/>
    </xf>
    <xf numFmtId="0" fontId="1" fillId="25" borderId="52" xfId="0" applyFont="1" applyFill="1" applyBorder="1" applyAlignment="1">
      <alignment horizontal="center" vertical="center"/>
    </xf>
    <xf numFmtId="4" fontId="36" fillId="25" borderId="52" xfId="0" applyNumberFormat="1" applyFont="1" applyFill="1" applyBorder="1" applyAlignment="1">
      <alignment horizontal="center"/>
    </xf>
    <xf numFmtId="4" fontId="0" fillId="25" borderId="52" xfId="0" applyNumberFormat="1" applyFont="1" applyFill="1" applyBorder="1" applyAlignment="1">
      <alignment horizontal="center" vertical="center"/>
    </xf>
    <xf numFmtId="4" fontId="36" fillId="25" borderId="52" xfId="0" applyNumberFormat="1" applyFont="1" applyFill="1" applyBorder="1" applyAlignment="1">
      <alignment horizontal="center" vertical="top" wrapText="1"/>
    </xf>
    <xf numFmtId="4" fontId="36" fillId="25" borderId="52" xfId="0" applyNumberFormat="1" applyFont="1" applyFill="1" applyBorder="1" applyAlignment="1">
      <alignment horizontal="center"/>
    </xf>
    <xf numFmtId="0" fontId="0" fillId="25" borderId="52" xfId="0" applyFont="1" applyFill="1" applyBorder="1" applyAlignment="1">
      <alignment horizontal="center" vertical="center"/>
    </xf>
    <xf numFmtId="4" fontId="1" fillId="25" borderId="52" xfId="0" applyNumberFormat="1" applyFont="1" applyFill="1" applyBorder="1" applyAlignment="1">
      <alignment horizontal="center" vertical="center"/>
    </xf>
    <xf numFmtId="4" fontId="39" fillId="25" borderId="52" xfId="0" applyNumberFormat="1" applyFont="1" applyFill="1" applyBorder="1" applyAlignment="1">
      <alignment horizontal="center"/>
    </xf>
    <xf numFmtId="0" fontId="2" fillId="25" borderId="52" xfId="88" applyFont="1" applyFill="1" applyBorder="1" applyAlignment="1">
      <alignment horizontal="center" vertical="center" wrapText="1"/>
    </xf>
    <xf numFmtId="0" fontId="2" fillId="25" borderId="52" xfId="99" applyFont="1" applyFill="1" applyBorder="1" applyAlignment="1">
      <alignment horizontal="center" vertical="center" wrapText="1"/>
      <protection/>
    </xf>
    <xf numFmtId="0" fontId="2" fillId="25" borderId="52" xfId="99" applyFont="1" applyFill="1" applyBorder="1" applyAlignment="1">
      <alignment horizontal="center" vertical="center" wrapText="1"/>
      <protection/>
    </xf>
    <xf numFmtId="0" fontId="0" fillId="25" borderId="52" xfId="88" applyFont="1" applyFill="1" applyBorder="1" applyAlignment="1">
      <alignment/>
    </xf>
    <xf numFmtId="0" fontId="0" fillId="25" borderId="52" xfId="99" applyFont="1" applyFill="1" applyBorder="1">
      <alignment/>
      <protection/>
    </xf>
    <xf numFmtId="4" fontId="0" fillId="25" borderId="52" xfId="99" applyNumberFormat="1" applyFont="1" applyFill="1" applyBorder="1">
      <alignment/>
      <protection/>
    </xf>
    <xf numFmtId="0" fontId="2" fillId="25" borderId="52" xfId="88" applyFont="1" applyFill="1" applyBorder="1" applyAlignment="1">
      <alignment horizontal="center" vertical="center" wrapText="1"/>
    </xf>
    <xf numFmtId="1" fontId="1" fillId="25" borderId="52" xfId="99" applyNumberFormat="1" applyFont="1" applyFill="1" applyBorder="1" applyAlignment="1">
      <alignment horizontal="center" vertical="center" wrapText="1"/>
      <protection/>
    </xf>
    <xf numFmtId="4" fontId="1" fillId="25" borderId="52" xfId="99" applyNumberFormat="1" applyFont="1" applyFill="1" applyBorder="1" applyAlignment="1">
      <alignment horizontal="center" vertical="center" wrapText="1"/>
      <protection/>
    </xf>
    <xf numFmtId="4" fontId="1" fillId="25" borderId="52" xfId="88" applyNumberFormat="1" applyFont="1" applyFill="1" applyBorder="1" applyAlignment="1">
      <alignment horizontal="center" vertical="center" wrapText="1"/>
    </xf>
    <xf numFmtId="0" fontId="3" fillId="25" borderId="52" xfId="99" applyFont="1" applyFill="1" applyBorder="1">
      <alignment/>
      <protection/>
    </xf>
    <xf numFmtId="1" fontId="1" fillId="25" borderId="52" xfId="88" applyNumberFormat="1" applyFont="1" applyFill="1" applyBorder="1" applyAlignment="1">
      <alignment horizontal="center"/>
    </xf>
    <xf numFmtId="1" fontId="1" fillId="25" borderId="52" xfId="99" applyNumberFormat="1" applyFont="1" applyFill="1" applyBorder="1" applyAlignment="1">
      <alignment horizontal="center"/>
      <protection/>
    </xf>
    <xf numFmtId="4" fontId="1" fillId="25" borderId="52" xfId="99" applyNumberFormat="1" applyFont="1" applyFill="1" applyBorder="1">
      <alignment/>
      <protection/>
    </xf>
    <xf numFmtId="4" fontId="1" fillId="25" borderId="52" xfId="99" applyNumberFormat="1" applyFont="1" applyFill="1" applyBorder="1">
      <alignment/>
      <protection/>
    </xf>
    <xf numFmtId="0" fontId="41" fillId="25" borderId="0" xfId="0" applyFont="1" applyFill="1" applyAlignment="1">
      <alignment/>
    </xf>
    <xf numFmtId="0" fontId="2" fillId="25" borderId="0" xfId="96" applyFont="1" applyFill="1" applyAlignment="1">
      <alignment horizontal="left" vertical="center" wrapText="1"/>
      <protection/>
    </xf>
    <xf numFmtId="3" fontId="2" fillId="0" borderId="19" xfId="100" applyNumberFormat="1" applyFont="1" applyFill="1" applyBorder="1" applyAlignment="1">
      <alignment horizontal="center" vertical="center" wrapText="1"/>
      <protection/>
    </xf>
    <xf numFmtId="3" fontId="2" fillId="25" borderId="17" xfId="100" applyNumberFormat="1" applyFont="1" applyFill="1" applyBorder="1" applyAlignment="1">
      <alignment horizontal="center" vertical="center" wrapText="1"/>
      <protection/>
    </xf>
    <xf numFmtId="3" fontId="2" fillId="25" borderId="26" xfId="100" applyNumberFormat="1" applyFont="1" applyFill="1" applyBorder="1" applyAlignment="1">
      <alignment horizontal="center" vertical="center" wrapText="1"/>
      <protection/>
    </xf>
    <xf numFmtId="3" fontId="2" fillId="0" borderId="21" xfId="100" applyNumberFormat="1" applyFont="1" applyFill="1" applyBorder="1" applyAlignment="1">
      <alignment horizontal="center" vertical="center" wrapText="1"/>
      <protection/>
    </xf>
    <xf numFmtId="3" fontId="2" fillId="0" borderId="83" xfId="100" applyNumberFormat="1" applyFont="1" applyFill="1" applyBorder="1" applyAlignment="1">
      <alignment horizontal="center" vertical="center" wrapText="1"/>
      <protection/>
    </xf>
    <xf numFmtId="3" fontId="2" fillId="0" borderId="84" xfId="100" applyNumberFormat="1" applyFont="1" applyFill="1" applyBorder="1" applyAlignment="1">
      <alignment horizontal="center" vertical="center" wrapText="1"/>
      <protection/>
    </xf>
    <xf numFmtId="3" fontId="2" fillId="0" borderId="85" xfId="100" applyNumberFormat="1" applyFont="1" applyFill="1" applyBorder="1" applyAlignment="1">
      <alignment horizontal="center" vertical="center" wrapText="1"/>
      <protection/>
    </xf>
    <xf numFmtId="3" fontId="2" fillId="0" borderId="53" xfId="100" applyNumberFormat="1" applyFont="1" applyFill="1" applyBorder="1" applyAlignment="1">
      <alignment horizontal="center" vertical="center" wrapText="1"/>
      <protection/>
    </xf>
    <xf numFmtId="3" fontId="2" fillId="0" borderId="82" xfId="100" applyNumberFormat="1" applyFont="1" applyFill="1" applyBorder="1" applyAlignment="1">
      <alignment horizontal="center" vertical="center" wrapText="1"/>
      <protection/>
    </xf>
    <xf numFmtId="3" fontId="2" fillId="0" borderId="52" xfId="100" applyNumberFormat="1" applyFont="1" applyFill="1" applyBorder="1" applyAlignment="1">
      <alignment horizontal="center" vertical="center" wrapText="1"/>
      <protection/>
    </xf>
    <xf numFmtId="3" fontId="2" fillId="0" borderId="18" xfId="100" applyNumberFormat="1" applyFont="1" applyFill="1" applyBorder="1" applyAlignment="1">
      <alignment horizontal="center" vertical="center" wrapText="1"/>
      <protection/>
    </xf>
    <xf numFmtId="3" fontId="2" fillId="25" borderId="46" xfId="100" applyNumberFormat="1" applyFont="1" applyFill="1" applyBorder="1" applyAlignment="1">
      <alignment horizontal="center" vertical="center" wrapText="1"/>
      <protection/>
    </xf>
    <xf numFmtId="3" fontId="2" fillId="25" borderId="50" xfId="100" applyNumberFormat="1" applyFont="1" applyFill="1" applyBorder="1" applyAlignment="1">
      <alignment horizontal="center" vertical="center" wrapText="1"/>
      <protection/>
    </xf>
    <xf numFmtId="3" fontId="2" fillId="25" borderId="47" xfId="100" applyNumberFormat="1" applyFont="1" applyFill="1" applyBorder="1" applyAlignment="1">
      <alignment horizontal="center" vertical="center" wrapText="1"/>
      <protection/>
    </xf>
    <xf numFmtId="3" fontId="2" fillId="25" borderId="19" xfId="100" applyNumberFormat="1" applyFont="1" applyFill="1" applyBorder="1" applyAlignment="1">
      <alignment horizontal="center" vertical="center" wrapText="1"/>
      <protection/>
    </xf>
    <xf numFmtId="3" fontId="2" fillId="25" borderId="12" xfId="100" applyNumberFormat="1" applyFont="1" applyFill="1" applyBorder="1" applyAlignment="1">
      <alignment horizontal="center" vertical="center" wrapText="1"/>
      <protection/>
    </xf>
    <xf numFmtId="3" fontId="2" fillId="25" borderId="18" xfId="100" applyNumberFormat="1" applyFont="1" applyFill="1" applyBorder="1" applyAlignment="1">
      <alignment horizontal="center" vertical="center" wrapText="1"/>
      <protection/>
    </xf>
    <xf numFmtId="3" fontId="2" fillId="25" borderId="27" xfId="100" applyNumberFormat="1" applyFont="1" applyFill="1" applyBorder="1" applyAlignment="1">
      <alignment horizontal="center" vertical="center" wrapText="1"/>
      <protection/>
    </xf>
    <xf numFmtId="3" fontId="2" fillId="0" borderId="79" xfId="100" applyNumberFormat="1" applyFont="1" applyFill="1" applyBorder="1" applyAlignment="1">
      <alignment horizontal="center" vertical="center" wrapText="1"/>
      <protection/>
    </xf>
    <xf numFmtId="3" fontId="2" fillId="0" borderId="45" xfId="100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left"/>
    </xf>
    <xf numFmtId="0" fontId="2" fillId="25" borderId="0" xfId="95" applyFont="1" applyFill="1" applyAlignment="1">
      <alignment horizontal="left" wrapText="1"/>
      <protection/>
    </xf>
    <xf numFmtId="0" fontId="2" fillId="25" borderId="0" xfId="100" applyFont="1" applyFill="1" applyAlignment="1">
      <alignment horizontal="left" vertical="center" wrapText="1"/>
      <protection/>
    </xf>
    <xf numFmtId="3" fontId="2" fillId="0" borderId="22" xfId="100" applyNumberFormat="1" applyFont="1" applyFill="1" applyBorder="1" applyAlignment="1">
      <alignment horizontal="center" vertical="center" wrapText="1"/>
      <protection/>
    </xf>
    <xf numFmtId="3" fontId="2" fillId="0" borderId="17" xfId="100" applyNumberFormat="1" applyFont="1" applyFill="1" applyBorder="1" applyAlignment="1">
      <alignment horizontal="center" vertical="center" wrapText="1"/>
      <protection/>
    </xf>
    <xf numFmtId="3" fontId="2" fillId="25" borderId="13" xfId="100" applyNumberFormat="1" applyFont="1" applyFill="1" applyBorder="1" applyAlignment="1">
      <alignment horizontal="center" vertical="center" wrapText="1"/>
      <protection/>
    </xf>
    <xf numFmtId="3" fontId="2" fillId="25" borderId="14" xfId="100" applyNumberFormat="1" applyFont="1" applyFill="1" applyBorder="1" applyAlignment="1">
      <alignment horizontal="center" vertical="center" wrapText="1"/>
      <protection/>
    </xf>
    <xf numFmtId="3" fontId="2" fillId="25" borderId="15" xfId="100" applyNumberFormat="1" applyFont="1" applyFill="1" applyBorder="1" applyAlignment="1">
      <alignment horizontal="center" vertical="center" wrapText="1"/>
      <protection/>
    </xf>
    <xf numFmtId="0" fontId="42" fillId="0" borderId="41" xfId="0" applyFont="1" applyBorder="1" applyAlignment="1">
      <alignment vertical="center" wrapText="1"/>
    </xf>
    <xf numFmtId="3" fontId="42" fillId="26" borderId="41" xfId="0" applyNumberFormat="1" applyFont="1" applyFill="1" applyBorder="1" applyAlignment="1">
      <alignment vertical="center" wrapText="1"/>
    </xf>
    <xf numFmtId="0" fontId="42" fillId="26" borderId="41" xfId="0" applyFont="1" applyFill="1" applyBorder="1" applyAlignment="1">
      <alignment vertical="center" wrapText="1"/>
    </xf>
    <xf numFmtId="1" fontId="42" fillId="26" borderId="41" xfId="0" applyNumberFormat="1" applyFont="1" applyFill="1" applyBorder="1" applyAlignment="1">
      <alignment vertical="center" wrapText="1"/>
    </xf>
    <xf numFmtId="0" fontId="42" fillId="0" borderId="41" xfId="0" applyFont="1" applyFill="1" applyBorder="1" applyAlignment="1">
      <alignment vertical="center" wrapText="1"/>
    </xf>
    <xf numFmtId="0" fontId="42" fillId="26" borderId="41" xfId="0" applyFont="1" applyFill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4" fontId="42" fillId="0" borderId="41" xfId="0" applyNumberFormat="1" applyFont="1" applyBorder="1" applyAlignment="1">
      <alignment horizontal="center" vertical="center" wrapText="1"/>
    </xf>
    <xf numFmtId="4" fontId="42" fillId="26" borderId="41" xfId="0" applyNumberFormat="1" applyFont="1" applyFill="1" applyBorder="1" applyAlignment="1">
      <alignment horizontal="center" vertical="center" wrapText="1"/>
    </xf>
    <xf numFmtId="4" fontId="42" fillId="0" borderId="41" xfId="0" applyNumberFormat="1" applyFont="1" applyBorder="1" applyAlignment="1">
      <alignment vertical="center" wrapText="1"/>
    </xf>
    <xf numFmtId="4" fontId="39" fillId="25" borderId="0" xfId="0" applyNumberFormat="1" applyFont="1" applyFill="1" applyAlignment="1">
      <alignment horizontal="right" vertical="center"/>
    </xf>
    <xf numFmtId="0" fontId="43" fillId="25" borderId="0" xfId="0" applyFont="1" applyFill="1" applyAlignment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86" xfId="0" applyNumberFormat="1" applyFont="1" applyFill="1" applyBorder="1" applyAlignment="1">
      <alignment horizontal="center" vertical="center" wrapText="1"/>
    </xf>
    <xf numFmtId="3" fontId="2" fillId="0" borderId="87" xfId="0" applyNumberFormat="1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0" fontId="2" fillId="25" borderId="80" xfId="0" applyFont="1" applyFill="1" applyBorder="1" applyAlignment="1">
      <alignment horizontal="center" vertical="center" wrapText="1"/>
    </xf>
    <xf numFmtId="0" fontId="2" fillId="25" borderId="89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3" fontId="2" fillId="25" borderId="49" xfId="0" applyNumberFormat="1" applyFont="1" applyFill="1" applyBorder="1" applyAlignment="1">
      <alignment horizontal="center" vertical="center" wrapText="1"/>
    </xf>
    <xf numFmtId="3" fontId="2" fillId="25" borderId="79" xfId="0" applyNumberFormat="1" applyFont="1" applyFill="1" applyBorder="1" applyAlignment="1">
      <alignment horizontal="center" vertical="center" wrapText="1"/>
    </xf>
    <xf numFmtId="3" fontId="2" fillId="25" borderId="79" xfId="107" applyNumberFormat="1" applyFont="1" applyFill="1" applyBorder="1" applyAlignment="1">
      <alignment horizontal="center" vertical="center" wrapText="1"/>
      <protection/>
    </xf>
    <xf numFmtId="3" fontId="2" fillId="25" borderId="22" xfId="107" applyNumberFormat="1" applyFont="1" applyFill="1" applyBorder="1" applyAlignment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2" fillId="0" borderId="0" xfId="95" applyFont="1" applyFill="1" applyBorder="1" applyAlignment="1">
      <alignment horizontal="left" vertical="center" wrapText="1"/>
      <protection/>
    </xf>
    <xf numFmtId="3" fontId="2" fillId="0" borderId="56" xfId="95" applyNumberFormat="1" applyFont="1" applyFill="1" applyBorder="1" applyAlignment="1">
      <alignment horizontal="center" vertical="center" wrapText="1"/>
      <protection/>
    </xf>
    <xf numFmtId="3" fontId="2" fillId="0" borderId="92" xfId="95" applyNumberFormat="1" applyFont="1" applyFill="1" applyBorder="1" applyAlignment="1">
      <alignment horizontal="center" vertical="center" wrapText="1"/>
      <protection/>
    </xf>
    <xf numFmtId="3" fontId="2" fillId="0" borderId="57" xfId="95" applyNumberFormat="1" applyFont="1" applyFill="1" applyBorder="1" applyAlignment="1">
      <alignment horizontal="center" vertical="center" wrapText="1"/>
      <protection/>
    </xf>
    <xf numFmtId="3" fontId="2" fillId="0" borderId="93" xfId="95" applyNumberFormat="1" applyFont="1" applyFill="1" applyBorder="1" applyAlignment="1">
      <alignment horizontal="center" vertical="center" wrapText="1"/>
      <protection/>
    </xf>
    <xf numFmtId="3" fontId="2" fillId="0" borderId="55" xfId="95" applyNumberFormat="1" applyFont="1" applyFill="1" applyBorder="1" applyAlignment="1">
      <alignment horizontal="center" vertical="center" wrapText="1"/>
      <protection/>
    </xf>
    <xf numFmtId="3" fontId="2" fillId="0" borderId="94" xfId="95" applyNumberFormat="1" applyFont="1" applyFill="1" applyBorder="1" applyAlignment="1">
      <alignment horizontal="center" vertical="center" wrapText="1"/>
      <protection/>
    </xf>
    <xf numFmtId="3" fontId="2" fillId="0" borderId="95" xfId="95" applyNumberFormat="1" applyFont="1" applyFill="1" applyBorder="1" applyAlignment="1">
      <alignment horizontal="center" vertical="center" wrapText="1"/>
      <protection/>
    </xf>
    <xf numFmtId="3" fontId="2" fillId="0" borderId="56" xfId="95" applyNumberFormat="1" applyFont="1" applyFill="1" applyBorder="1" applyAlignment="1">
      <alignment horizontal="center" vertical="center" wrapText="1"/>
      <protection/>
    </xf>
    <xf numFmtId="3" fontId="2" fillId="0" borderId="96" xfId="95" applyNumberFormat="1" applyFont="1" applyFill="1" applyBorder="1" applyAlignment="1">
      <alignment horizontal="center" vertical="center" wrapText="1"/>
      <protection/>
    </xf>
    <xf numFmtId="3" fontId="2" fillId="0" borderId="55" xfId="95" applyNumberFormat="1" applyFont="1" applyFill="1" applyBorder="1" applyAlignment="1">
      <alignment horizontal="center" vertical="center" wrapText="1"/>
      <protection/>
    </xf>
    <xf numFmtId="3" fontId="2" fillId="0" borderId="58" xfId="95" applyNumberFormat="1" applyFont="1" applyFill="1" applyBorder="1" applyAlignment="1">
      <alignment horizontal="center" vertical="center" wrapText="1"/>
      <protection/>
    </xf>
    <xf numFmtId="3" fontId="2" fillId="0" borderId="97" xfId="95" applyNumberFormat="1" applyFont="1" applyFill="1" applyBorder="1" applyAlignment="1">
      <alignment horizontal="center" vertical="center" wrapText="1"/>
      <protection/>
    </xf>
    <xf numFmtId="3" fontId="2" fillId="0" borderId="98" xfId="95" applyNumberFormat="1" applyFont="1" applyFill="1" applyBorder="1" applyAlignment="1">
      <alignment horizontal="center" vertical="center" wrapText="1"/>
      <protection/>
    </xf>
    <xf numFmtId="3" fontId="2" fillId="0" borderId="99" xfId="95" applyNumberFormat="1" applyFont="1" applyFill="1" applyBorder="1" applyAlignment="1">
      <alignment horizontal="center" vertical="center" wrapText="1"/>
      <protection/>
    </xf>
    <xf numFmtId="3" fontId="2" fillId="0" borderId="36" xfId="95" applyNumberFormat="1" applyFont="1" applyFill="1" applyBorder="1" applyAlignment="1">
      <alignment horizontal="center" vertical="center" wrapText="1"/>
      <protection/>
    </xf>
    <xf numFmtId="3" fontId="2" fillId="0" borderId="54" xfId="95" applyNumberFormat="1" applyFont="1" applyFill="1" applyBorder="1" applyAlignment="1">
      <alignment horizontal="center" vertical="center" wrapText="1"/>
      <protection/>
    </xf>
    <xf numFmtId="3" fontId="2" fillId="0" borderId="100" xfId="95" applyNumberFormat="1" applyFont="1" applyFill="1" applyBorder="1" applyAlignment="1">
      <alignment horizontal="center" vertical="center" wrapText="1"/>
      <protection/>
    </xf>
    <xf numFmtId="3" fontId="2" fillId="0" borderId="101" xfId="95" applyNumberFormat="1" applyFont="1" applyFill="1" applyBorder="1" applyAlignment="1">
      <alignment horizontal="center" vertical="center" wrapText="1"/>
      <protection/>
    </xf>
    <xf numFmtId="3" fontId="2" fillId="0" borderId="102" xfId="95" applyNumberFormat="1" applyFont="1" applyFill="1" applyBorder="1" applyAlignment="1">
      <alignment horizontal="center" vertical="center" wrapText="1"/>
      <protection/>
    </xf>
    <xf numFmtId="3" fontId="2" fillId="0" borderId="103" xfId="95" applyNumberFormat="1" applyFont="1" applyFill="1" applyBorder="1" applyAlignment="1">
      <alignment horizontal="center" vertical="center" wrapText="1"/>
      <protection/>
    </xf>
    <xf numFmtId="3" fontId="2" fillId="0" borderId="104" xfId="95" applyNumberFormat="1" applyFont="1" applyFill="1" applyBorder="1" applyAlignment="1">
      <alignment horizontal="center" vertical="center" wrapText="1"/>
      <protection/>
    </xf>
    <xf numFmtId="3" fontId="2" fillId="0" borderId="10" xfId="95" applyNumberFormat="1" applyFont="1" applyFill="1" applyBorder="1" applyAlignment="1">
      <alignment horizontal="center" vertical="center" wrapText="1"/>
      <protection/>
    </xf>
    <xf numFmtId="3" fontId="2" fillId="0" borderId="105" xfId="95" applyNumberFormat="1" applyFont="1" applyFill="1" applyBorder="1" applyAlignment="1">
      <alignment horizontal="center" vertical="center" wrapText="1"/>
      <protection/>
    </xf>
    <xf numFmtId="0" fontId="2" fillId="0" borderId="86" xfId="95" applyFont="1" applyFill="1" applyBorder="1" applyAlignment="1">
      <alignment horizontal="center" vertical="center" wrapText="1"/>
      <protection/>
    </xf>
    <xf numFmtId="0" fontId="2" fillId="0" borderId="87" xfId="95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horizontal="center" vertical="center" wrapText="1"/>
      <protection/>
    </xf>
    <xf numFmtId="0" fontId="2" fillId="0" borderId="53" xfId="95" applyFont="1" applyFill="1" applyBorder="1" applyAlignment="1">
      <alignment horizontal="left" vertical="top" wrapText="1"/>
      <protection/>
    </xf>
    <xf numFmtId="3" fontId="2" fillId="0" borderId="11" xfId="95" applyNumberFormat="1" applyFont="1" applyFill="1" applyBorder="1" applyAlignment="1">
      <alignment horizontal="center" vertical="center" wrapText="1"/>
      <protection/>
    </xf>
    <xf numFmtId="3" fontId="2" fillId="0" borderId="106" xfId="95" applyNumberFormat="1" applyFont="1" applyFill="1" applyBorder="1" applyAlignment="1">
      <alignment horizontal="center" vertical="center" wrapText="1"/>
      <protection/>
    </xf>
    <xf numFmtId="3" fontId="2" fillId="0" borderId="107" xfId="95" applyNumberFormat="1" applyFont="1" applyFill="1" applyBorder="1" applyAlignment="1">
      <alignment horizontal="center" vertical="center" wrapText="1"/>
      <protection/>
    </xf>
    <xf numFmtId="3" fontId="2" fillId="0" borderId="74" xfId="95" applyNumberFormat="1" applyFont="1" applyFill="1" applyBorder="1" applyAlignment="1">
      <alignment horizontal="center" vertical="center" wrapText="1"/>
      <protection/>
    </xf>
    <xf numFmtId="3" fontId="2" fillId="0" borderId="43" xfId="95" applyNumberFormat="1" applyFont="1" applyFill="1" applyBorder="1" applyAlignment="1">
      <alignment horizontal="center" vertical="center" wrapText="1"/>
      <protection/>
    </xf>
    <xf numFmtId="3" fontId="2" fillId="0" borderId="12" xfId="95" applyNumberFormat="1" applyFont="1" applyFill="1" applyBorder="1" applyAlignment="1">
      <alignment horizontal="center" vertical="center" wrapText="1"/>
      <protection/>
    </xf>
    <xf numFmtId="3" fontId="2" fillId="0" borderId="96" xfId="95" applyNumberFormat="1" applyFont="1" applyFill="1" applyBorder="1" applyAlignment="1">
      <alignment horizontal="center" vertical="center" wrapText="1"/>
      <protection/>
    </xf>
    <xf numFmtId="3" fontId="2" fillId="0" borderId="108" xfId="95" applyNumberFormat="1" applyFont="1" applyFill="1" applyBorder="1" applyAlignment="1">
      <alignment horizontal="center" vertical="center" wrapText="1"/>
      <protection/>
    </xf>
    <xf numFmtId="3" fontId="2" fillId="0" borderId="59" xfId="95" applyNumberFormat="1" applyFont="1" applyFill="1" applyBorder="1" applyAlignment="1">
      <alignment horizontal="center" vertical="center" wrapText="1"/>
      <protection/>
    </xf>
    <xf numFmtId="3" fontId="2" fillId="0" borderId="94" xfId="95" applyNumberFormat="1" applyFont="1" applyFill="1" applyBorder="1" applyAlignment="1">
      <alignment horizontal="center" vertical="center" wrapText="1"/>
      <protection/>
    </xf>
    <xf numFmtId="3" fontId="2" fillId="0" borderId="95" xfId="95" applyNumberFormat="1" applyFont="1" applyFill="1" applyBorder="1" applyAlignment="1">
      <alignment horizontal="center" vertical="center" wrapText="1"/>
      <protection/>
    </xf>
    <xf numFmtId="3" fontId="2" fillId="0" borderId="109" xfId="95" applyNumberFormat="1" applyFont="1" applyFill="1" applyBorder="1" applyAlignment="1">
      <alignment horizontal="center" vertical="center" wrapText="1"/>
      <protection/>
    </xf>
    <xf numFmtId="3" fontId="2" fillId="0" borderId="110" xfId="95" applyNumberFormat="1" applyFont="1" applyFill="1" applyBorder="1" applyAlignment="1">
      <alignment horizontal="center" vertical="center" wrapText="1"/>
      <protection/>
    </xf>
    <xf numFmtId="3" fontId="2" fillId="0" borderId="111" xfId="95" applyNumberFormat="1" applyFont="1" applyFill="1" applyBorder="1" applyAlignment="1">
      <alignment horizontal="center" vertical="center" wrapText="1"/>
      <protection/>
    </xf>
    <xf numFmtId="3" fontId="2" fillId="25" borderId="0" xfId="100" applyNumberFormat="1" applyFont="1" applyFill="1" applyBorder="1" applyAlignment="1">
      <alignment horizontal="left" vertical="center" wrapText="1"/>
      <protection/>
    </xf>
    <xf numFmtId="3" fontId="2" fillId="25" borderId="79" xfId="100" applyNumberFormat="1" applyFont="1" applyFill="1" applyBorder="1" applyAlignment="1">
      <alignment horizontal="center" vertical="center" wrapText="1"/>
      <protection/>
    </xf>
    <xf numFmtId="3" fontId="2" fillId="25" borderId="39" xfId="100" applyNumberFormat="1" applyFont="1" applyFill="1" applyBorder="1" applyAlignment="1">
      <alignment horizontal="center" vertical="center" wrapText="1"/>
      <protection/>
    </xf>
    <xf numFmtId="3" fontId="2" fillId="25" borderId="30" xfId="100" applyNumberFormat="1" applyFont="1" applyFill="1" applyBorder="1" applyAlignment="1">
      <alignment horizontal="left" vertical="center" wrapText="1"/>
      <protection/>
    </xf>
    <xf numFmtId="3" fontId="2" fillId="25" borderId="49" xfId="100" applyNumberFormat="1" applyFont="1" applyFill="1" applyBorder="1" applyAlignment="1">
      <alignment horizontal="center" vertical="center" wrapText="1"/>
      <protection/>
    </xf>
    <xf numFmtId="3" fontId="2" fillId="25" borderId="38" xfId="100" applyNumberFormat="1" applyFont="1" applyFill="1" applyBorder="1" applyAlignment="1">
      <alignment horizontal="center" vertical="center" wrapText="1"/>
      <protection/>
    </xf>
    <xf numFmtId="3" fontId="2" fillId="25" borderId="90" xfId="100" applyNumberFormat="1" applyFont="1" applyFill="1" applyBorder="1" applyAlignment="1">
      <alignment horizontal="center" vertical="center" wrapText="1"/>
      <protection/>
    </xf>
    <xf numFmtId="3" fontId="2" fillId="25" borderId="33" xfId="100" applyNumberFormat="1" applyFont="1" applyFill="1" applyBorder="1" applyAlignment="1">
      <alignment horizontal="center" vertical="center" wrapText="1"/>
      <protection/>
    </xf>
    <xf numFmtId="0" fontId="2" fillId="25" borderId="0" xfId="100" applyFont="1" applyFill="1" applyAlignment="1">
      <alignment horizontal="left" vertical="center" wrapText="1"/>
      <protection/>
    </xf>
    <xf numFmtId="3" fontId="2" fillId="25" borderId="44" xfId="100" applyNumberFormat="1" applyFont="1" applyFill="1" applyBorder="1" applyAlignment="1">
      <alignment horizontal="center" vertical="center" wrapText="1"/>
      <protection/>
    </xf>
    <xf numFmtId="3" fontId="2" fillId="25" borderId="28" xfId="100" applyNumberFormat="1" applyFont="1" applyFill="1" applyBorder="1" applyAlignment="1">
      <alignment horizontal="center" vertical="center" wrapText="1"/>
      <protection/>
    </xf>
    <xf numFmtId="0" fontId="2" fillId="25" borderId="79" xfId="100" applyFont="1" applyFill="1" applyBorder="1" applyAlignment="1">
      <alignment horizontal="center" vertical="center" wrapText="1"/>
      <protection/>
    </xf>
    <xf numFmtId="0" fontId="2" fillId="25" borderId="80" xfId="100" applyFont="1" applyFill="1" applyBorder="1" applyAlignment="1">
      <alignment horizontal="center" vertical="center" wrapText="1"/>
      <protection/>
    </xf>
    <xf numFmtId="0" fontId="2" fillId="25" borderId="81" xfId="100" applyFont="1" applyFill="1" applyBorder="1" applyAlignment="1">
      <alignment horizontal="center" vertical="center" wrapText="1"/>
      <protection/>
    </xf>
    <xf numFmtId="3" fontId="2" fillId="25" borderId="22" xfId="100" applyNumberFormat="1" applyFont="1" applyFill="1" applyBorder="1" applyAlignment="1">
      <alignment horizontal="center" vertical="center" wrapText="1"/>
      <protection/>
    </xf>
    <xf numFmtId="0" fontId="30" fillId="25" borderId="48" xfId="0" applyFont="1" applyFill="1" applyBorder="1" applyAlignment="1">
      <alignment horizontal="center" vertical="center" wrapText="1"/>
    </xf>
    <xf numFmtId="0" fontId="30" fillId="25" borderId="35" xfId="0" applyFont="1" applyFill="1" applyBorder="1" applyAlignment="1">
      <alignment horizontal="center" vertical="center" wrapText="1"/>
    </xf>
    <xf numFmtId="0" fontId="2" fillId="25" borderId="18" xfId="100" applyFont="1" applyFill="1" applyBorder="1" applyAlignment="1">
      <alignment horizontal="center" vertical="center" wrapText="1"/>
      <protection/>
    </xf>
    <xf numFmtId="3" fontId="2" fillId="25" borderId="112" xfId="100" applyNumberFormat="1" applyFont="1" applyFill="1" applyBorder="1" applyAlignment="1">
      <alignment horizontal="center" vertical="center" wrapText="1"/>
      <protection/>
    </xf>
    <xf numFmtId="3" fontId="2" fillId="25" borderId="48" xfId="100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left" wrapText="1"/>
    </xf>
    <xf numFmtId="3" fontId="2" fillId="25" borderId="52" xfId="100" applyNumberFormat="1" applyFont="1" applyFill="1" applyBorder="1" applyAlignment="1">
      <alignment horizontal="center" vertical="center" wrapText="1"/>
      <protection/>
    </xf>
    <xf numFmtId="3" fontId="2" fillId="25" borderId="52" xfId="95" applyNumberFormat="1" applyFont="1" applyFill="1" applyBorder="1" applyAlignment="1">
      <alignment horizontal="center" vertical="center" wrapText="1"/>
      <protection/>
    </xf>
    <xf numFmtId="0" fontId="2" fillId="25" borderId="0" xfId="95" applyFont="1" applyFill="1" applyAlignment="1">
      <alignment horizontal="left" vertical="top" wrapText="1"/>
      <protection/>
    </xf>
    <xf numFmtId="0" fontId="30" fillId="26" borderId="52" xfId="0" applyFont="1" applyFill="1" applyBorder="1" applyAlignment="1">
      <alignment horizontal="center" vertical="center" wrapText="1"/>
    </xf>
    <xf numFmtId="0" fontId="30" fillId="26" borderId="52" xfId="0" applyFont="1" applyFill="1" applyBorder="1" applyAlignment="1">
      <alignment horizontal="center" vertical="center" wrapText="1"/>
    </xf>
    <xf numFmtId="3" fontId="2" fillId="26" borderId="52" xfId="95" applyNumberFormat="1" applyFont="1" applyFill="1" applyBorder="1" applyAlignment="1">
      <alignment horizontal="center" vertical="center" wrapText="1"/>
      <protection/>
    </xf>
    <xf numFmtId="3" fontId="2" fillId="26" borderId="52" xfId="95" applyNumberFormat="1" applyFont="1" applyFill="1" applyBorder="1" applyAlignment="1">
      <alignment horizontal="center" vertical="center" wrapText="1"/>
      <protection/>
    </xf>
    <xf numFmtId="0" fontId="2" fillId="25" borderId="0" xfId="100" applyFont="1" applyFill="1" applyAlignment="1">
      <alignment horizontal="left"/>
      <protection/>
    </xf>
    <xf numFmtId="3" fontId="2" fillId="25" borderId="113" xfId="100" applyNumberFormat="1" applyFont="1" applyFill="1" applyBorder="1" applyAlignment="1">
      <alignment horizontal="center" vertical="center" wrapText="1"/>
      <protection/>
    </xf>
    <xf numFmtId="3" fontId="2" fillId="25" borderId="114" xfId="100" applyNumberFormat="1" applyFont="1" applyFill="1" applyBorder="1" applyAlignment="1">
      <alignment horizontal="center" vertical="center" wrapText="1"/>
      <protection/>
    </xf>
    <xf numFmtId="3" fontId="2" fillId="25" borderId="115" xfId="100" applyNumberFormat="1" applyFont="1" applyFill="1" applyBorder="1" applyAlignment="1">
      <alignment horizontal="center" vertical="center" wrapText="1"/>
      <protection/>
    </xf>
    <xf numFmtId="0" fontId="2" fillId="25" borderId="114" xfId="100" applyFont="1" applyFill="1" applyBorder="1" applyAlignment="1">
      <alignment horizontal="center" vertical="center" wrapText="1"/>
      <protection/>
    </xf>
    <xf numFmtId="0" fontId="2" fillId="25" borderId="116" xfId="100" applyFont="1" applyFill="1" applyBorder="1" applyAlignment="1">
      <alignment horizontal="center" vertical="center" wrapText="1"/>
      <protection/>
    </xf>
    <xf numFmtId="3" fontId="2" fillId="25" borderId="52" xfId="0" applyNumberFormat="1" applyFont="1" applyFill="1" applyBorder="1" applyAlignment="1">
      <alignment horizontal="center" vertical="center" wrapText="1"/>
    </xf>
    <xf numFmtId="3" fontId="2" fillId="24" borderId="52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/>
    </xf>
    <xf numFmtId="3" fontId="2" fillId="0" borderId="5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25" borderId="49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" fillId="25" borderId="8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2" fillId="25" borderId="52" xfId="99" applyFont="1" applyFill="1" applyBorder="1" applyAlignment="1">
      <alignment horizontal="center" vertical="center" wrapText="1"/>
      <protection/>
    </xf>
    <xf numFmtId="0" fontId="2" fillId="25" borderId="52" xfId="99" applyFont="1" applyFill="1" applyBorder="1" applyAlignment="1">
      <alignment horizontal="center" vertical="center" wrapText="1"/>
      <protection/>
    </xf>
    <xf numFmtId="0" fontId="2" fillId="25" borderId="52" xfId="88" applyFont="1" applyFill="1" applyBorder="1" applyAlignment="1">
      <alignment horizontal="center" vertical="center" wrapText="1"/>
    </xf>
    <xf numFmtId="0" fontId="2" fillId="25" borderId="38" xfId="102" applyFont="1" applyFill="1" applyBorder="1" applyAlignment="1">
      <alignment horizontal="center" vertical="center" wrapText="1"/>
      <protection/>
    </xf>
    <xf numFmtId="0" fontId="2" fillId="25" borderId="90" xfId="102" applyFont="1" applyFill="1" applyBorder="1" applyAlignment="1">
      <alignment horizontal="center" vertical="center" wrapText="1"/>
      <protection/>
    </xf>
    <xf numFmtId="0" fontId="2" fillId="25" borderId="33" xfId="102" applyFont="1" applyFill="1" applyBorder="1" applyAlignment="1">
      <alignment horizontal="center" vertical="center" wrapText="1"/>
      <protection/>
    </xf>
    <xf numFmtId="0" fontId="2" fillId="25" borderId="10" xfId="102" applyFont="1" applyFill="1" applyBorder="1" applyAlignment="1">
      <alignment horizontal="center" vertical="center" wrapText="1"/>
      <protection/>
    </xf>
    <xf numFmtId="0" fontId="2" fillId="25" borderId="11" xfId="102" applyFont="1" applyFill="1" applyBorder="1" applyAlignment="1">
      <alignment horizontal="center" vertical="center" wrapText="1"/>
      <protection/>
    </xf>
    <xf numFmtId="0" fontId="2" fillId="25" borderId="12" xfId="102" applyFont="1" applyFill="1" applyBorder="1" applyAlignment="1">
      <alignment horizontal="center" vertical="center" wrapText="1"/>
      <protection/>
    </xf>
    <xf numFmtId="0" fontId="2" fillId="25" borderId="77" xfId="102" applyFont="1" applyFill="1" applyBorder="1" applyAlignment="1">
      <alignment horizontal="center" vertical="center" wrapText="1"/>
      <protection/>
    </xf>
    <xf numFmtId="0" fontId="2" fillId="25" borderId="53" xfId="102" applyFont="1" applyFill="1" applyBorder="1" applyAlignment="1">
      <alignment horizontal="center" vertical="center" wrapText="1"/>
      <protection/>
    </xf>
    <xf numFmtId="0" fontId="2" fillId="25" borderId="41" xfId="102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77" xfId="0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horizontal="center" vertical="center"/>
    </xf>
    <xf numFmtId="0" fontId="2" fillId="25" borderId="36" xfId="102" applyFont="1" applyFill="1" applyBorder="1" applyAlignment="1">
      <alignment horizontal="center" vertical="center" wrapText="1"/>
      <protection/>
    </xf>
    <xf numFmtId="0" fontId="2" fillId="25" borderId="32" xfId="102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77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37" xfId="102" applyFont="1" applyFill="1" applyBorder="1" applyAlignment="1">
      <alignment horizontal="center" vertical="center" wrapText="1"/>
      <protection/>
    </xf>
    <xf numFmtId="0" fontId="2" fillId="25" borderId="0" xfId="102" applyFont="1" applyFill="1" applyBorder="1" applyAlignment="1">
      <alignment horizontal="center" vertical="center" wrapText="1"/>
      <protection/>
    </xf>
    <xf numFmtId="0" fontId="40" fillId="25" borderId="0" xfId="102" applyFont="1" applyFill="1" applyBorder="1" applyAlignment="1">
      <alignment horizontal="left" vertical="center"/>
      <protection/>
    </xf>
    <xf numFmtId="0" fontId="40" fillId="25" borderId="0" xfId="102" applyFont="1" applyFill="1" applyBorder="1" applyAlignment="1">
      <alignment horizontal="left" vertical="center" wrapText="1"/>
      <protection/>
    </xf>
    <xf numFmtId="0" fontId="40" fillId="25" borderId="0" xfId="0" applyFont="1" applyFill="1" applyAlignment="1">
      <alignment horizontal="left" wrapText="1"/>
    </xf>
    <xf numFmtId="0" fontId="2" fillId="0" borderId="0" xfId="96" applyFont="1" applyFill="1" applyAlignment="1">
      <alignment wrapText="1"/>
      <protection/>
    </xf>
    <xf numFmtId="0" fontId="3" fillId="0" borderId="0" xfId="0" applyFont="1" applyFill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77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43" fillId="25" borderId="0" xfId="0" applyNumberFormat="1" applyFont="1" applyFill="1" applyAlignment="1">
      <alignment horizontal="center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90" xfId="0" applyFont="1" applyFill="1" applyBorder="1" applyAlignment="1">
      <alignment horizontal="center" vertical="center" wrapText="1"/>
    </xf>
    <xf numFmtId="4" fontId="0" fillId="0" borderId="27" xfId="107" applyNumberFormat="1" applyFont="1" applyFill="1" applyBorder="1" applyAlignment="1">
      <alignment horizontal="center" vertical="center" wrapText="1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3" xfId="98"/>
    <cellStyle name="Normal 4" xfId="99"/>
    <cellStyle name="Normal 5" xfId="100"/>
    <cellStyle name="Normal 5 2" xfId="101"/>
    <cellStyle name="Normal 6" xfId="102"/>
    <cellStyle name="Normal 6 2" xfId="103"/>
    <cellStyle name="Normal 6 3" xfId="104"/>
    <cellStyle name="Normal 7" xfId="105"/>
    <cellStyle name="Normal 8" xfId="106"/>
    <cellStyle name="Normal_Foaie de lucru din cnas" xfId="107"/>
    <cellStyle name="Note" xfId="108"/>
    <cellStyle name="Note 2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U42"/>
  <sheetViews>
    <sheetView zoomScalePageLayoutView="0" workbookViewId="0" topLeftCell="A19">
      <selection activeCell="A32" sqref="A32:IV36"/>
    </sheetView>
  </sheetViews>
  <sheetFormatPr defaultColWidth="9.140625" defaultRowHeight="12.75"/>
  <cols>
    <col min="1" max="1" width="9.8515625" style="5" customWidth="1"/>
    <col min="2" max="2" width="13.421875" style="5" customWidth="1"/>
    <col min="3" max="4" width="12.421875" style="5" customWidth="1"/>
    <col min="5" max="5" width="10.8515625" style="5" customWidth="1"/>
    <col min="6" max="6" width="13.7109375" style="5" customWidth="1"/>
    <col min="7" max="7" width="10.7109375" style="5" customWidth="1"/>
    <col min="8" max="8" width="11.8515625" style="5" customWidth="1"/>
    <col min="9" max="16384" width="8.8515625" style="5" customWidth="1"/>
  </cols>
  <sheetData>
    <row r="1" ht="11.25">
      <c r="A1" s="6" t="s">
        <v>723</v>
      </c>
    </row>
    <row r="2" spans="1:39" ht="11.25">
      <c r="A2" s="11" t="s">
        <v>652</v>
      </c>
      <c r="B2" s="31"/>
      <c r="C2" s="31"/>
      <c r="D2" s="31"/>
      <c r="E2" s="26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30" customHeight="1">
      <c r="A3" s="552" t="s">
        <v>532</v>
      </c>
      <c r="B3" s="552"/>
      <c r="C3" s="552"/>
      <c r="D3" s="552"/>
      <c r="E3" s="552"/>
      <c r="F3" s="552"/>
      <c r="G3" s="552"/>
      <c r="H3" s="55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1.25">
      <c r="A4" s="4" t="s">
        <v>235</v>
      </c>
      <c r="B4" s="110"/>
      <c r="C4" s="110"/>
      <c r="D4" s="110"/>
      <c r="E4" s="110"/>
      <c r="F4" s="110"/>
      <c r="G4" s="110"/>
      <c r="H4" s="11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ht="11.25">
      <c r="A5" s="31" t="s">
        <v>809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ht="11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39" ht="12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47" ht="12" thickBot="1">
      <c r="A8" s="27" t="s">
        <v>490</v>
      </c>
      <c r="B8" s="28"/>
      <c r="C8" s="28"/>
      <c r="D8" s="28"/>
      <c r="E8" s="28"/>
      <c r="F8" s="28"/>
      <c r="G8" s="29"/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26" ht="24" customHeight="1" thickBot="1">
      <c r="A9" s="555" t="s">
        <v>474</v>
      </c>
      <c r="B9" s="556"/>
      <c r="C9" s="556"/>
      <c r="D9" s="556"/>
      <c r="E9" s="556"/>
      <c r="F9" s="556"/>
      <c r="G9" s="557"/>
      <c r="H9" s="545" t="s">
        <v>533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4.25" customHeight="1">
      <c r="A10" s="541" t="s">
        <v>535</v>
      </c>
      <c r="B10" s="542"/>
      <c r="C10" s="542"/>
      <c r="D10" s="542" t="s">
        <v>536</v>
      </c>
      <c r="E10" s="542"/>
      <c r="F10" s="542"/>
      <c r="G10" s="531" t="s">
        <v>629</v>
      </c>
      <c r="H10" s="54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9.25" customHeight="1" thickBot="1">
      <c r="A11" s="543"/>
      <c r="B11" s="544"/>
      <c r="C11" s="544"/>
      <c r="D11" s="544"/>
      <c r="E11" s="544"/>
      <c r="F11" s="544"/>
      <c r="G11" s="531"/>
      <c r="H11" s="546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34.5" thickBot="1">
      <c r="A12" s="32" t="s">
        <v>630</v>
      </c>
      <c r="B12" s="33" t="s">
        <v>631</v>
      </c>
      <c r="C12" s="33" t="s">
        <v>267</v>
      </c>
      <c r="D12" s="33" t="s">
        <v>630</v>
      </c>
      <c r="E12" s="33" t="s">
        <v>631</v>
      </c>
      <c r="F12" s="33" t="s">
        <v>267</v>
      </c>
      <c r="G12" s="532"/>
      <c r="H12" s="547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6.5" customHeight="1" thickBot="1">
      <c r="A13" s="32" t="s">
        <v>268</v>
      </c>
      <c r="B13" s="33" t="s">
        <v>269</v>
      </c>
      <c r="C13" s="33" t="s">
        <v>257</v>
      </c>
      <c r="D13" s="33" t="s">
        <v>258</v>
      </c>
      <c r="E13" s="33" t="s">
        <v>259</v>
      </c>
      <c r="F13" s="33" t="s">
        <v>270</v>
      </c>
      <c r="G13" s="33" t="s">
        <v>260</v>
      </c>
      <c r="H13" s="34" t="s">
        <v>261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" thickBot="1">
      <c r="A14" s="35">
        <v>361</v>
      </c>
      <c r="B14" s="100">
        <v>740</v>
      </c>
      <c r="C14" s="100">
        <v>944</v>
      </c>
      <c r="D14" s="100">
        <v>50</v>
      </c>
      <c r="E14" s="100">
        <v>116</v>
      </c>
      <c r="F14" s="100">
        <v>159</v>
      </c>
      <c r="G14" s="100">
        <v>0</v>
      </c>
      <c r="H14" s="102">
        <v>1026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41" ht="13.5" customHeight="1">
      <c r="A15" s="36"/>
      <c r="B15" s="36"/>
      <c r="C15" s="36"/>
      <c r="D15" s="36"/>
      <c r="E15" s="36"/>
      <c r="F15" s="36"/>
      <c r="G15" s="36"/>
      <c r="H15" s="37"/>
      <c r="I15" s="36"/>
      <c r="J15" s="36"/>
      <c r="K15" s="38"/>
      <c r="L15" s="38"/>
      <c r="M15" s="38"/>
      <c r="N15" s="38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s="219" customFormat="1" ht="13.5" customHeight="1">
      <c r="A16" s="448"/>
      <c r="B16" s="448"/>
      <c r="C16" s="448"/>
      <c r="D16" s="448"/>
      <c r="E16" s="448"/>
      <c r="F16" s="448"/>
      <c r="G16" s="448"/>
      <c r="H16" s="449"/>
      <c r="I16" s="448"/>
      <c r="J16" s="448"/>
      <c r="K16" s="450"/>
      <c r="L16" s="450"/>
      <c r="M16" s="450"/>
      <c r="N16" s="450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</row>
    <row r="17" spans="1:41" s="219" customFormat="1" ht="17.25" customHeight="1">
      <c r="A17" s="448"/>
      <c r="B17" s="448"/>
      <c r="C17" s="448"/>
      <c r="D17" s="448"/>
      <c r="E17" s="448"/>
      <c r="I17" s="448"/>
      <c r="J17" s="448"/>
      <c r="K17" s="450"/>
      <c r="L17" s="450"/>
      <c r="M17" s="450"/>
      <c r="N17" s="450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</row>
    <row r="18" spans="1:41" s="219" customFormat="1" ht="13.5" customHeight="1" thickBot="1">
      <c r="A18" s="452" t="s">
        <v>489</v>
      </c>
      <c r="B18" s="448"/>
      <c r="C18" s="448"/>
      <c r="D18" s="448"/>
      <c r="E18" s="448"/>
      <c r="I18" s="448"/>
      <c r="J18" s="448"/>
      <c r="K18" s="450"/>
      <c r="L18" s="450"/>
      <c r="M18" s="450"/>
      <c r="N18" s="450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</row>
    <row r="19" spans="1:41" s="219" customFormat="1" ht="13.5" customHeight="1">
      <c r="A19" s="548" t="s">
        <v>534</v>
      </c>
      <c r="B19" s="548"/>
      <c r="C19" s="548"/>
      <c r="D19" s="548"/>
      <c r="E19" s="548"/>
      <c r="F19" s="548"/>
      <c r="G19" s="548"/>
      <c r="H19" s="549" t="s">
        <v>282</v>
      </c>
      <c r="I19" s="448"/>
      <c r="J19" s="448"/>
      <c r="K19" s="450"/>
      <c r="L19" s="450"/>
      <c r="M19" s="450"/>
      <c r="N19" s="450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</row>
    <row r="20" spans="1:41" s="219" customFormat="1" ht="23.25" customHeight="1">
      <c r="A20" s="533" t="s">
        <v>535</v>
      </c>
      <c r="B20" s="534"/>
      <c r="C20" s="535"/>
      <c r="D20" s="539" t="s">
        <v>536</v>
      </c>
      <c r="E20" s="539"/>
      <c r="F20" s="539"/>
      <c r="G20" s="553" t="s">
        <v>629</v>
      </c>
      <c r="H20" s="540"/>
      <c r="I20" s="448"/>
      <c r="J20" s="448"/>
      <c r="K20" s="450"/>
      <c r="L20" s="450"/>
      <c r="M20" s="450"/>
      <c r="N20" s="450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</row>
    <row r="21" spans="1:41" s="219" customFormat="1" ht="23.25" customHeight="1" thickBot="1">
      <c r="A21" s="536"/>
      <c r="B21" s="537"/>
      <c r="C21" s="538"/>
      <c r="D21" s="530"/>
      <c r="E21" s="530"/>
      <c r="F21" s="530"/>
      <c r="G21" s="554"/>
      <c r="H21" s="540"/>
      <c r="I21" s="448"/>
      <c r="J21" s="448"/>
      <c r="K21" s="450"/>
      <c r="L21" s="450"/>
      <c r="M21" s="450"/>
      <c r="N21" s="450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</row>
    <row r="22" spans="1:41" s="219" customFormat="1" ht="33.75">
      <c r="A22" s="453" t="s">
        <v>630</v>
      </c>
      <c r="B22" s="453" t="s">
        <v>631</v>
      </c>
      <c r="C22" s="453" t="s">
        <v>267</v>
      </c>
      <c r="D22" s="453" t="s">
        <v>630</v>
      </c>
      <c r="E22" s="453" t="s">
        <v>631</v>
      </c>
      <c r="F22" s="453" t="s">
        <v>267</v>
      </c>
      <c r="G22" s="554"/>
      <c r="H22" s="540"/>
      <c r="I22" s="448"/>
      <c r="J22" s="448"/>
      <c r="K22" s="450"/>
      <c r="L22" s="450"/>
      <c r="M22" s="450"/>
      <c r="N22" s="450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</row>
    <row r="23" spans="1:41" s="219" customFormat="1" ht="23.25" customHeight="1">
      <c r="A23" s="433" t="s">
        <v>268</v>
      </c>
      <c r="B23" s="433" t="s">
        <v>269</v>
      </c>
      <c r="C23" s="433" t="s">
        <v>486</v>
      </c>
      <c r="D23" s="433" t="s">
        <v>258</v>
      </c>
      <c r="E23" s="433" t="s">
        <v>259</v>
      </c>
      <c r="F23" s="433" t="s">
        <v>661</v>
      </c>
      <c r="G23" s="433" t="s">
        <v>260</v>
      </c>
      <c r="H23" s="433" t="s">
        <v>491</v>
      </c>
      <c r="I23" s="448"/>
      <c r="J23" s="448"/>
      <c r="K23" s="450"/>
      <c r="L23" s="450"/>
      <c r="M23" s="450"/>
      <c r="N23" s="450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</row>
    <row r="24" spans="1:41" s="459" customFormat="1" ht="13.5" customHeight="1">
      <c r="A24" s="454">
        <v>377073.59</v>
      </c>
      <c r="B24" s="454">
        <v>895628.05</v>
      </c>
      <c r="C24" s="454">
        <f>A24+B24</f>
        <v>1272701.6400000001</v>
      </c>
      <c r="D24" s="454">
        <v>1607728.61</v>
      </c>
      <c r="E24" s="454">
        <v>6610480.51</v>
      </c>
      <c r="F24" s="454">
        <f>D24+E24</f>
        <v>8218209.12</v>
      </c>
      <c r="G24" s="454">
        <v>0</v>
      </c>
      <c r="H24" s="455">
        <f>C24+F24+G24</f>
        <v>9490910.76</v>
      </c>
      <c r="I24" s="456"/>
      <c r="J24" s="456"/>
      <c r="K24" s="457"/>
      <c r="L24" s="457"/>
      <c r="M24" s="457"/>
      <c r="N24" s="457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</row>
    <row r="25" spans="1:41" s="219" customFormat="1" ht="13.5" customHeight="1">
      <c r="A25" s="448"/>
      <c r="B25" s="448"/>
      <c r="C25" s="448"/>
      <c r="D25" s="448"/>
      <c r="E25" s="448"/>
      <c r="F25" s="448"/>
      <c r="G25" s="448"/>
      <c r="H25" s="449"/>
      <c r="I25" s="448"/>
      <c r="J25" s="448"/>
      <c r="K25" s="450"/>
      <c r="L25" s="450"/>
      <c r="M25" s="450"/>
      <c r="N25" s="450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</row>
    <row r="26" spans="1:41" s="219" customFormat="1" ht="13.5" customHeight="1">
      <c r="A26" s="448"/>
      <c r="B26" s="448"/>
      <c r="C26" s="448"/>
      <c r="D26" s="448"/>
      <c r="E26" s="448"/>
      <c r="F26" s="448"/>
      <c r="G26" s="448"/>
      <c r="H26" s="449"/>
      <c r="I26" s="448"/>
      <c r="J26" s="448"/>
      <c r="K26" s="450"/>
      <c r="L26" s="450"/>
      <c r="M26" s="450"/>
      <c r="N26" s="450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</row>
    <row r="27" spans="1:31" s="219" customFormat="1" ht="12" thickBot="1">
      <c r="A27" s="216" t="s">
        <v>492</v>
      </c>
      <c r="F27" s="460"/>
      <c r="G27" s="460"/>
      <c r="H27" s="460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</row>
    <row r="28" spans="1:31" s="219" customFormat="1" ht="102" thickBot="1">
      <c r="A28" s="461" t="s">
        <v>754</v>
      </c>
      <c r="B28" s="378" t="s">
        <v>625</v>
      </c>
      <c r="C28" s="378" t="s">
        <v>626</v>
      </c>
      <c r="D28" s="378" t="s">
        <v>755</v>
      </c>
      <c r="E28" s="238" t="s">
        <v>756</v>
      </c>
      <c r="F28" s="460"/>
      <c r="G28" s="460"/>
      <c r="H28" s="460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</row>
    <row r="29" spans="1:31" s="219" customFormat="1" ht="23.25" thickBot="1">
      <c r="A29" s="462" t="s">
        <v>268</v>
      </c>
      <c r="B29" s="379" t="s">
        <v>269</v>
      </c>
      <c r="C29" s="379" t="s">
        <v>257</v>
      </c>
      <c r="D29" s="379" t="s">
        <v>258</v>
      </c>
      <c r="E29" s="258" t="s">
        <v>616</v>
      </c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</row>
    <row r="30" spans="1:5" s="219" customFormat="1" ht="12" thickBot="1">
      <c r="A30" s="246">
        <v>716555.83</v>
      </c>
      <c r="B30" s="247">
        <v>2449297.54</v>
      </c>
      <c r="C30" s="259">
        <v>122195.03</v>
      </c>
      <c r="D30" s="247">
        <v>1984802.2</v>
      </c>
      <c r="E30" s="249">
        <f>A30+B30+C30-D30</f>
        <v>1303246.2</v>
      </c>
    </row>
    <row r="31" spans="1:5" ht="11.25">
      <c r="A31" s="144" t="s">
        <v>493</v>
      </c>
      <c r="B31" s="145"/>
      <c r="C31" s="48"/>
      <c r="D31" s="145"/>
      <c r="E31" s="80"/>
    </row>
    <row r="32" spans="1:5" ht="22.5" customHeight="1">
      <c r="A32" s="4"/>
      <c r="B32" s="4"/>
      <c r="C32" s="4"/>
      <c r="D32" s="4"/>
      <c r="E32" s="4"/>
    </row>
    <row r="33" spans="1:14" ht="22.5" customHeight="1">
      <c r="A33" s="550"/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</row>
    <row r="34" spans="1:14" ht="22.5" customHeight="1">
      <c r="A34" s="550"/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</row>
    <row r="35" spans="1:14" ht="22.5" customHeight="1">
      <c r="A35" s="550"/>
      <c r="B35" s="550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</row>
    <row r="36" spans="1:31" ht="26.25" customHeight="1">
      <c r="A36" s="551"/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ht="11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40" ht="12.75">
      <c r="G40" s="8"/>
    </row>
    <row r="41" ht="12.75">
      <c r="G41" s="257"/>
    </row>
    <row r="42" ht="12.75">
      <c r="G42" s="8"/>
    </row>
  </sheetData>
  <sheetProtection/>
  <mergeCells count="15">
    <mergeCell ref="G10:G12"/>
    <mergeCell ref="A20:C21"/>
    <mergeCell ref="D20:F21"/>
    <mergeCell ref="A33:N33"/>
    <mergeCell ref="D10:F11"/>
    <mergeCell ref="A34:N34"/>
    <mergeCell ref="A35:N35"/>
    <mergeCell ref="A36:Q36"/>
    <mergeCell ref="A3:H3"/>
    <mergeCell ref="G20:G22"/>
    <mergeCell ref="A9:G9"/>
    <mergeCell ref="H9:H12"/>
    <mergeCell ref="A19:G19"/>
    <mergeCell ref="H19:H22"/>
    <mergeCell ref="A10:C11"/>
  </mergeCells>
  <printOptions horizontalCentered="1"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Z62"/>
  <sheetViews>
    <sheetView tabSelected="1" zoomScalePageLayoutView="0" workbookViewId="0" topLeftCell="A61">
      <selection activeCell="J51" sqref="J51"/>
    </sheetView>
  </sheetViews>
  <sheetFormatPr defaultColWidth="9.140625" defaultRowHeight="21" customHeight="1"/>
  <cols>
    <col min="1" max="1" width="14.140625" style="5" customWidth="1"/>
    <col min="2" max="2" width="13.7109375" style="5" customWidth="1"/>
    <col min="3" max="3" width="16.28125" style="5" customWidth="1"/>
    <col min="4" max="4" width="15.00390625" style="5" customWidth="1"/>
    <col min="5" max="5" width="12.7109375" style="5" customWidth="1"/>
    <col min="6" max="6" width="11.8515625" style="5" customWidth="1"/>
    <col min="7" max="7" width="12.7109375" style="5" customWidth="1"/>
    <col min="8" max="8" width="12.140625" style="5" customWidth="1"/>
    <col min="9" max="9" width="10.421875" style="5" customWidth="1"/>
    <col min="10" max="10" width="10.7109375" style="5" customWidth="1"/>
    <col min="11" max="11" width="8.8515625" style="5" customWidth="1"/>
    <col min="12" max="12" width="8.00390625" style="5" customWidth="1"/>
    <col min="13" max="13" width="9.00390625" style="5" customWidth="1"/>
    <col min="14" max="14" width="11.00390625" style="5" customWidth="1"/>
    <col min="15" max="15" width="14.421875" style="5" customWidth="1"/>
    <col min="16" max="16384" width="8.8515625" style="5" customWidth="1"/>
  </cols>
  <sheetData>
    <row r="1" ht="21" customHeight="1">
      <c r="A1" s="6" t="s">
        <v>732</v>
      </c>
    </row>
    <row r="2" spans="1:52" ht="21" customHeight="1">
      <c r="A2" s="41" t="s">
        <v>654</v>
      </c>
      <c r="B2" s="41"/>
      <c r="C2" s="41"/>
      <c r="D2" s="41"/>
      <c r="E2" s="41"/>
      <c r="F2" s="41"/>
      <c r="G2" s="110"/>
      <c r="H2" s="110"/>
      <c r="I2" s="110"/>
      <c r="J2" s="110"/>
      <c r="K2" s="110"/>
      <c r="L2" s="110"/>
      <c r="M2" s="110"/>
      <c r="N2" s="110"/>
      <c r="O2" s="110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31"/>
      <c r="AZ2" s="31"/>
    </row>
    <row r="3" spans="1:52" ht="21" customHeight="1">
      <c r="A3" s="529" t="s">
        <v>297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31"/>
      <c r="AZ3" s="31"/>
    </row>
    <row r="4" spans="1:52" ht="18" customHeight="1">
      <c r="A4" s="4" t="s">
        <v>236</v>
      </c>
      <c r="B4" s="41"/>
      <c r="C4" s="4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</row>
    <row r="5" spans="1:52" ht="21" customHeight="1">
      <c r="A5" s="110" t="s">
        <v>296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31"/>
      <c r="AZ5" s="31"/>
    </row>
    <row r="6" ht="18" customHeight="1"/>
    <row r="7" spans="1:52" ht="21" customHeight="1" thickBot="1">
      <c r="A7" s="111" t="s">
        <v>585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</row>
    <row r="8" spans="1:52" ht="33.75" customHeight="1" thickBot="1">
      <c r="A8" s="697" t="s">
        <v>694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9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</row>
    <row r="9" spans="1:52" ht="21" customHeight="1" thickBot="1">
      <c r="A9" s="700" t="s">
        <v>238</v>
      </c>
      <c r="B9" s="701"/>
      <c r="C9" s="702"/>
      <c r="D9" s="706" t="s">
        <v>239</v>
      </c>
      <c r="E9" s="707"/>
      <c r="F9" s="710" t="s">
        <v>538</v>
      </c>
      <c r="G9" s="697" t="s">
        <v>539</v>
      </c>
      <c r="H9" s="698"/>
      <c r="I9" s="698"/>
      <c r="J9" s="698"/>
      <c r="K9" s="698"/>
      <c r="L9" s="698"/>
      <c r="M9" s="698"/>
      <c r="N9" s="699"/>
      <c r="O9" s="710" t="s">
        <v>583</v>
      </c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</row>
    <row r="10" spans="1:52" ht="29.25" customHeight="1" thickBot="1">
      <c r="A10" s="703"/>
      <c r="B10" s="704"/>
      <c r="C10" s="705"/>
      <c r="D10" s="708"/>
      <c r="E10" s="709"/>
      <c r="F10" s="711"/>
      <c r="G10" s="697" t="s">
        <v>630</v>
      </c>
      <c r="H10" s="698"/>
      <c r="I10" s="698"/>
      <c r="J10" s="698"/>
      <c r="K10" s="698"/>
      <c r="L10" s="699"/>
      <c r="M10" s="141" t="s">
        <v>631</v>
      </c>
      <c r="N10" s="710" t="s">
        <v>542</v>
      </c>
      <c r="O10" s="711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</row>
    <row r="11" spans="1:52" ht="110.25" customHeight="1" thickBot="1">
      <c r="A11" s="113" t="s">
        <v>630</v>
      </c>
      <c r="B11" s="114" t="s">
        <v>631</v>
      </c>
      <c r="C11" s="114" t="s">
        <v>242</v>
      </c>
      <c r="D11" s="140" t="s">
        <v>741</v>
      </c>
      <c r="E11" s="115" t="s">
        <v>243</v>
      </c>
      <c r="F11" s="711"/>
      <c r="G11" s="115" t="s">
        <v>543</v>
      </c>
      <c r="H11" s="140" t="s">
        <v>544</v>
      </c>
      <c r="I11" s="116" t="s">
        <v>581</v>
      </c>
      <c r="J11" s="117" t="s">
        <v>10</v>
      </c>
      <c r="K11" s="116" t="s">
        <v>582</v>
      </c>
      <c r="L11" s="140" t="s">
        <v>487</v>
      </c>
      <c r="M11" s="139" t="s">
        <v>244</v>
      </c>
      <c r="N11" s="711"/>
      <c r="O11" s="711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</row>
    <row r="12" spans="1:52" ht="20.25" customHeight="1" thickBot="1">
      <c r="A12" s="119" t="s">
        <v>268</v>
      </c>
      <c r="B12" s="120" t="s">
        <v>269</v>
      </c>
      <c r="C12" s="120" t="s">
        <v>257</v>
      </c>
      <c r="D12" s="120" t="s">
        <v>258</v>
      </c>
      <c r="E12" s="120" t="s">
        <v>259</v>
      </c>
      <c r="F12" s="120" t="s">
        <v>270</v>
      </c>
      <c r="G12" s="120" t="s">
        <v>260</v>
      </c>
      <c r="H12" s="120" t="s">
        <v>261</v>
      </c>
      <c r="I12" s="120" t="s">
        <v>262</v>
      </c>
      <c r="J12" s="120" t="s">
        <v>263</v>
      </c>
      <c r="K12" s="120" t="s">
        <v>264</v>
      </c>
      <c r="L12" s="120" t="s">
        <v>271</v>
      </c>
      <c r="M12" s="120" t="s">
        <v>272</v>
      </c>
      <c r="N12" s="120" t="s">
        <v>360</v>
      </c>
      <c r="O12" s="121" t="s">
        <v>240</v>
      </c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</row>
    <row r="13" spans="1:52" s="8" customFormat="1" ht="15" customHeight="1" thickBot="1">
      <c r="A13" s="434">
        <v>12</v>
      </c>
      <c r="B13" s="435">
        <v>18</v>
      </c>
      <c r="C13" s="435">
        <v>30</v>
      </c>
      <c r="D13" s="436">
        <v>2</v>
      </c>
      <c r="E13" s="436">
        <v>0</v>
      </c>
      <c r="F13" s="437">
        <v>0</v>
      </c>
      <c r="G13" s="437">
        <v>0</v>
      </c>
      <c r="H13" s="437">
        <v>0</v>
      </c>
      <c r="I13" s="437">
        <v>0</v>
      </c>
      <c r="J13" s="437">
        <v>0</v>
      </c>
      <c r="K13" s="437">
        <v>0</v>
      </c>
      <c r="L13" s="437">
        <v>0</v>
      </c>
      <c r="M13" s="437">
        <v>0</v>
      </c>
      <c r="N13" s="437">
        <v>0</v>
      </c>
      <c r="O13" s="438">
        <f>C13+D13+E13+F13+N13</f>
        <v>32</v>
      </c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</row>
    <row r="14" ht="15" customHeight="1"/>
    <row r="15" ht="15" customHeight="1"/>
    <row r="16" spans="1:6" ht="15" customHeight="1">
      <c r="A16" s="1"/>
      <c r="B16" s="1"/>
      <c r="C16" s="1"/>
      <c r="D16" s="1"/>
      <c r="E16" s="1"/>
      <c r="F16" s="1"/>
    </row>
    <row r="17" spans="1:6" ht="15" customHeight="1" thickBot="1">
      <c r="A17" s="122" t="s">
        <v>241</v>
      </c>
      <c r="B17" s="1"/>
      <c r="C17" s="1"/>
      <c r="D17" s="1"/>
      <c r="E17" s="1"/>
      <c r="F17" s="1"/>
    </row>
    <row r="18" spans="1:15" ht="18.75" customHeight="1" thickBot="1">
      <c r="A18" s="697" t="s">
        <v>537</v>
      </c>
      <c r="B18" s="698"/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123"/>
    </row>
    <row r="19" spans="1:15" ht="20.25" customHeight="1" thickBot="1">
      <c r="A19" s="700" t="s">
        <v>586</v>
      </c>
      <c r="B19" s="701"/>
      <c r="C19" s="702"/>
      <c r="D19" s="712" t="s">
        <v>239</v>
      </c>
      <c r="E19" s="713"/>
      <c r="F19" s="711" t="s">
        <v>538</v>
      </c>
      <c r="G19" s="697" t="s">
        <v>539</v>
      </c>
      <c r="H19" s="698"/>
      <c r="I19" s="698"/>
      <c r="J19" s="698"/>
      <c r="K19" s="698"/>
      <c r="L19" s="698"/>
      <c r="M19" s="699"/>
      <c r="N19" s="717" t="s">
        <v>540</v>
      </c>
      <c r="O19" s="711" t="s">
        <v>541</v>
      </c>
    </row>
    <row r="20" spans="1:15" ht="27" customHeight="1" thickBot="1">
      <c r="A20" s="703"/>
      <c r="B20" s="704"/>
      <c r="C20" s="705"/>
      <c r="D20" s="714"/>
      <c r="E20" s="715"/>
      <c r="F20" s="711"/>
      <c r="G20" s="697" t="s">
        <v>630</v>
      </c>
      <c r="H20" s="698"/>
      <c r="I20" s="698"/>
      <c r="J20" s="698"/>
      <c r="K20" s="698"/>
      <c r="L20" s="699"/>
      <c r="M20" s="124" t="s">
        <v>631</v>
      </c>
      <c r="N20" s="717"/>
      <c r="O20" s="711"/>
    </row>
    <row r="21" spans="1:15" ht="112.5" customHeight="1" thickBot="1">
      <c r="A21" s="125" t="s">
        <v>630</v>
      </c>
      <c r="B21" s="114" t="s">
        <v>631</v>
      </c>
      <c r="C21" s="114" t="s">
        <v>328</v>
      </c>
      <c r="D21" s="141" t="s">
        <v>327</v>
      </c>
      <c r="E21" s="115" t="s">
        <v>326</v>
      </c>
      <c r="F21" s="716"/>
      <c r="G21" s="115" t="s">
        <v>545</v>
      </c>
      <c r="H21" s="140" t="s">
        <v>546</v>
      </c>
      <c r="I21" s="126" t="s">
        <v>325</v>
      </c>
      <c r="J21" s="127" t="s">
        <v>11</v>
      </c>
      <c r="K21" s="126" t="s">
        <v>547</v>
      </c>
      <c r="L21" s="141" t="s">
        <v>488</v>
      </c>
      <c r="M21" s="124" t="s">
        <v>481</v>
      </c>
      <c r="N21" s="703"/>
      <c r="O21" s="716"/>
    </row>
    <row r="22" spans="1:15" ht="24" customHeight="1" thickBot="1">
      <c r="A22" s="166" t="s">
        <v>268</v>
      </c>
      <c r="B22" s="166" t="s">
        <v>269</v>
      </c>
      <c r="C22" s="166" t="s">
        <v>486</v>
      </c>
      <c r="D22" s="166" t="s">
        <v>258</v>
      </c>
      <c r="E22" s="166" t="s">
        <v>259</v>
      </c>
      <c r="F22" s="166" t="s">
        <v>270</v>
      </c>
      <c r="G22" s="166" t="s">
        <v>260</v>
      </c>
      <c r="H22" s="166" t="s">
        <v>261</v>
      </c>
      <c r="I22" s="166" t="s">
        <v>262</v>
      </c>
      <c r="J22" s="166" t="s">
        <v>263</v>
      </c>
      <c r="K22" s="166" t="s">
        <v>264</v>
      </c>
      <c r="L22" s="166" t="s">
        <v>271</v>
      </c>
      <c r="M22" s="166" t="s">
        <v>272</v>
      </c>
      <c r="N22" s="167" t="s">
        <v>360</v>
      </c>
      <c r="O22" s="168" t="s">
        <v>240</v>
      </c>
    </row>
    <row r="23" spans="1:15" s="443" customFormat="1" ht="15" customHeight="1" thickBot="1">
      <c r="A23" s="440">
        <v>1182682.9</v>
      </c>
      <c r="B23" s="440">
        <v>868134.77</v>
      </c>
      <c r="C23" s="440">
        <f>A23+B23</f>
        <v>2050817.67</v>
      </c>
      <c r="D23" s="441">
        <v>5993.27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42">
        <f>C23+D23+E23+F23+N23</f>
        <v>2056810.94</v>
      </c>
    </row>
    <row r="24" spans="2:5" ht="10.5" customHeight="1">
      <c r="B24" s="41"/>
      <c r="C24" s="41"/>
      <c r="D24" s="41"/>
      <c r="E24" s="41"/>
    </row>
    <row r="25" spans="2:5" ht="10.5" customHeight="1">
      <c r="B25" s="41"/>
      <c r="C25" s="41"/>
      <c r="D25" s="41"/>
      <c r="E25" s="41"/>
    </row>
    <row r="26" spans="2:5" ht="10.5" customHeight="1">
      <c r="B26" s="41"/>
      <c r="C26" s="41"/>
      <c r="D26" s="41"/>
      <c r="E26" s="41"/>
    </row>
    <row r="27" spans="2:5" ht="10.5" customHeight="1">
      <c r="B27" s="41"/>
      <c r="C27" s="41"/>
      <c r="D27" s="41"/>
      <c r="E27" s="41"/>
    </row>
    <row r="28" spans="2:5" ht="10.5" customHeight="1">
      <c r="B28" s="41"/>
      <c r="C28" s="41"/>
      <c r="D28" s="41"/>
      <c r="E28" s="41"/>
    </row>
    <row r="29" spans="1:5" ht="10.5" customHeight="1">
      <c r="A29" s="128"/>
      <c r="B29" s="41"/>
      <c r="C29" s="41"/>
      <c r="D29" s="41"/>
      <c r="E29" s="41"/>
    </row>
    <row r="30" spans="2:5" ht="10.5" customHeight="1">
      <c r="B30" s="41"/>
      <c r="C30" s="41"/>
      <c r="D30" s="41"/>
      <c r="E30" s="41"/>
    </row>
    <row r="31" spans="1:5" ht="15" customHeight="1" thickBot="1">
      <c r="A31" s="41" t="s">
        <v>482</v>
      </c>
      <c r="B31" s="41"/>
      <c r="C31" s="41"/>
      <c r="D31" s="41"/>
      <c r="E31" s="129" t="s">
        <v>483</v>
      </c>
    </row>
    <row r="32" spans="1:6" s="219" customFormat="1" ht="78.75" customHeight="1" thickBot="1">
      <c r="A32" s="465" t="s">
        <v>298</v>
      </c>
      <c r="B32" s="466" t="s">
        <v>754</v>
      </c>
      <c r="C32" s="466" t="s">
        <v>625</v>
      </c>
      <c r="D32" s="466" t="s">
        <v>626</v>
      </c>
      <c r="E32" s="466" t="s">
        <v>755</v>
      </c>
      <c r="F32" s="258" t="s">
        <v>756</v>
      </c>
    </row>
    <row r="33" spans="1:6" s="219" customFormat="1" ht="21" customHeight="1" thickBot="1">
      <c r="A33" s="467" t="s">
        <v>295</v>
      </c>
      <c r="B33" s="468" t="s">
        <v>268</v>
      </c>
      <c r="C33" s="466" t="s">
        <v>269</v>
      </c>
      <c r="D33" s="466" t="s">
        <v>257</v>
      </c>
      <c r="E33" s="466" t="s">
        <v>258</v>
      </c>
      <c r="F33" s="258" t="s">
        <v>616</v>
      </c>
    </row>
    <row r="34" spans="1:6" ht="20.25" customHeight="1">
      <c r="A34" s="130" t="s">
        <v>548</v>
      </c>
      <c r="B34" s="444">
        <v>667389.14</v>
      </c>
      <c r="C34" s="445">
        <v>1478216.99</v>
      </c>
      <c r="D34" s="445">
        <v>-36899.37</v>
      </c>
      <c r="E34" s="444">
        <v>1182682.9</v>
      </c>
      <c r="F34" s="446">
        <f>B34+C34+D34-E34</f>
        <v>926023.8599999999</v>
      </c>
    </row>
    <row r="35" spans="1:6" ht="39" customHeight="1">
      <c r="A35" s="131" t="s">
        <v>742</v>
      </c>
      <c r="B35" s="444">
        <v>0</v>
      </c>
      <c r="C35" s="445">
        <v>0</v>
      </c>
      <c r="D35" s="445">
        <v>0</v>
      </c>
      <c r="E35" s="444">
        <v>0</v>
      </c>
      <c r="F35" s="446">
        <f aca="true" t="shared" si="0" ref="F35:F42">B35+C35+D35-E35</f>
        <v>0</v>
      </c>
    </row>
    <row r="36" spans="1:6" ht="21" customHeight="1">
      <c r="A36" s="131" t="s">
        <v>549</v>
      </c>
      <c r="B36" s="444">
        <v>0</v>
      </c>
      <c r="C36" s="445">
        <v>0</v>
      </c>
      <c r="D36" s="445">
        <v>0</v>
      </c>
      <c r="E36" s="444">
        <v>0</v>
      </c>
      <c r="F36" s="446">
        <f t="shared" si="0"/>
        <v>0</v>
      </c>
    </row>
    <row r="37" spans="1:6" ht="43.5" customHeight="1">
      <c r="A37" s="131" t="s">
        <v>550</v>
      </c>
      <c r="B37" s="444">
        <v>0</v>
      </c>
      <c r="C37" s="445">
        <v>0</v>
      </c>
      <c r="D37" s="445">
        <v>0</v>
      </c>
      <c r="E37" s="444">
        <v>0</v>
      </c>
      <c r="F37" s="446">
        <f t="shared" si="0"/>
        <v>0</v>
      </c>
    </row>
    <row r="38" spans="1:6" ht="54.75" customHeight="1">
      <c r="A38" s="131" t="s">
        <v>551</v>
      </c>
      <c r="B38" s="444">
        <v>0</v>
      </c>
      <c r="C38" s="445">
        <v>0</v>
      </c>
      <c r="D38" s="445">
        <v>0</v>
      </c>
      <c r="E38" s="444">
        <v>0</v>
      </c>
      <c r="F38" s="446">
        <f t="shared" si="0"/>
        <v>0</v>
      </c>
    </row>
    <row r="39" spans="1:6" ht="33.75" customHeight="1">
      <c r="A39" s="132" t="s">
        <v>361</v>
      </c>
      <c r="B39" s="444">
        <v>22439.91</v>
      </c>
      <c r="C39" s="445">
        <v>0</v>
      </c>
      <c r="D39" s="445">
        <v>-16446.64</v>
      </c>
      <c r="E39" s="444">
        <v>5993.27</v>
      </c>
      <c r="F39" s="446">
        <f t="shared" si="0"/>
        <v>0</v>
      </c>
    </row>
    <row r="40" spans="1:6" ht="42" customHeight="1">
      <c r="A40" s="133" t="s">
        <v>484</v>
      </c>
      <c r="B40" s="444">
        <v>0</v>
      </c>
      <c r="C40" s="445">
        <v>0</v>
      </c>
      <c r="D40" s="445">
        <v>0</v>
      </c>
      <c r="E40" s="444">
        <v>0</v>
      </c>
      <c r="F40" s="446">
        <f t="shared" si="0"/>
        <v>0</v>
      </c>
    </row>
    <row r="41" spans="1:6" ht="21.75" customHeight="1">
      <c r="A41" s="134" t="s">
        <v>552</v>
      </c>
      <c r="B41" s="444">
        <v>0</v>
      </c>
      <c r="C41" s="445">
        <v>0</v>
      </c>
      <c r="D41" s="445">
        <v>0</v>
      </c>
      <c r="E41" s="444">
        <v>0</v>
      </c>
      <c r="F41" s="446">
        <f t="shared" si="0"/>
        <v>0</v>
      </c>
    </row>
    <row r="42" spans="1:6" ht="21" customHeight="1" thickBot="1">
      <c r="A42" s="135" t="s">
        <v>485</v>
      </c>
      <c r="B42" s="444">
        <v>0</v>
      </c>
      <c r="C42" s="445">
        <v>0</v>
      </c>
      <c r="D42" s="445">
        <v>0</v>
      </c>
      <c r="E42" s="444">
        <v>0</v>
      </c>
      <c r="F42" s="446">
        <f t="shared" si="0"/>
        <v>0</v>
      </c>
    </row>
    <row r="43" spans="1:6" ht="13.5" customHeight="1" thickBot="1">
      <c r="A43" s="142" t="s">
        <v>274</v>
      </c>
      <c r="B43" s="447">
        <f>B34+B35+B36+B37+B38+B39+B40+B41</f>
        <v>689829.05</v>
      </c>
      <c r="C43" s="447">
        <f>C34+C35+C36+C37+C38+C39+C40+C41</f>
        <v>1478216.99</v>
      </c>
      <c r="D43" s="447">
        <f>D34+D35+D36+D37+D38+D39+D40+D41</f>
        <v>-53346.01</v>
      </c>
      <c r="E43" s="447">
        <f>E34+E35+E36+E37+E38+E39+E40+E41</f>
        <v>1188676.17</v>
      </c>
      <c r="F43" s="446">
        <f>B43+C43+D43-E43</f>
        <v>926023.8600000003</v>
      </c>
    </row>
    <row r="44" spans="1:6" ht="13.5" customHeight="1">
      <c r="A44" s="143"/>
      <c r="B44" s="146"/>
      <c r="C44" s="136"/>
      <c r="D44" s="136"/>
      <c r="E44" s="146"/>
      <c r="F44" s="47"/>
    </row>
    <row r="45" spans="1:2" ht="13.5" customHeight="1">
      <c r="A45" s="4"/>
      <c r="B45" s="137"/>
    </row>
    <row r="46" spans="1:2" ht="13.5" customHeight="1">
      <c r="A46" s="138"/>
      <c r="B46" s="137"/>
    </row>
    <row r="47" spans="1:8" s="528" customFormat="1" ht="13.5" customHeight="1">
      <c r="A47" s="718"/>
      <c r="B47" s="718"/>
      <c r="C47" s="718"/>
      <c r="D47" s="718"/>
      <c r="E47" s="718"/>
      <c r="F47" s="718"/>
      <c r="G47" s="718"/>
      <c r="H47" s="718"/>
    </row>
    <row r="48" spans="1:8" s="528" customFormat="1" ht="33.75" customHeight="1">
      <c r="A48" s="719"/>
      <c r="B48" s="719"/>
      <c r="C48" s="719"/>
      <c r="D48" s="719"/>
      <c r="E48" s="719"/>
      <c r="F48" s="719"/>
      <c r="G48" s="719"/>
      <c r="H48" s="719"/>
    </row>
    <row r="49" spans="1:8" s="528" customFormat="1" ht="29.25" customHeight="1">
      <c r="A49" s="720"/>
      <c r="B49" s="720"/>
      <c r="C49" s="720"/>
      <c r="D49" s="720"/>
      <c r="E49" s="720"/>
      <c r="F49" s="720"/>
      <c r="G49" s="720"/>
      <c r="H49" s="720"/>
    </row>
    <row r="50" spans="1:2" s="216" customFormat="1" ht="13.5" customHeight="1">
      <c r="A50" s="463"/>
      <c r="B50" s="464"/>
    </row>
    <row r="51" spans="1:2" s="216" customFormat="1" ht="13.5" customHeight="1">
      <c r="A51" s="463"/>
      <c r="B51" s="464"/>
    </row>
    <row r="52" spans="1:2" s="216" customFormat="1" ht="13.5" customHeight="1">
      <c r="A52" s="463"/>
      <c r="B52" s="464"/>
    </row>
    <row r="53" spans="1:2" s="216" customFormat="1" ht="13.5" customHeight="1">
      <c r="A53" s="463"/>
      <c r="B53" s="464"/>
    </row>
    <row r="54" spans="1:2" s="216" customFormat="1" ht="13.5" customHeight="1">
      <c r="A54" s="463"/>
      <c r="B54" s="464"/>
    </row>
    <row r="55" spans="1:2" s="216" customFormat="1" ht="13.5" customHeight="1">
      <c r="A55" s="463"/>
      <c r="B55" s="464"/>
    </row>
    <row r="56" spans="1:2" s="216" customFormat="1" ht="13.5" customHeight="1">
      <c r="A56" s="463"/>
      <c r="B56" s="464"/>
    </row>
    <row r="57" spans="1:2" s="216" customFormat="1" ht="13.5" customHeight="1">
      <c r="A57" s="463"/>
      <c r="B57" s="464"/>
    </row>
    <row r="58" spans="1:2" s="216" customFormat="1" ht="13.5" customHeight="1">
      <c r="A58" s="463"/>
      <c r="B58" s="464"/>
    </row>
    <row r="59" spans="1:9" s="216" customFormat="1" ht="13.5" customHeight="1">
      <c r="A59" s="463"/>
      <c r="B59" s="464"/>
      <c r="I59" s="257"/>
    </row>
    <row r="60" s="4" customFormat="1" ht="21" customHeight="1">
      <c r="I60" s="8"/>
    </row>
    <row r="61" ht="21" customHeight="1">
      <c r="A61" s="8"/>
    </row>
    <row r="62" ht="21" customHeight="1">
      <c r="A62" s="8"/>
    </row>
  </sheetData>
  <sheetProtection/>
  <mergeCells count="20">
    <mergeCell ref="A47:H47"/>
    <mergeCell ref="A48:H48"/>
    <mergeCell ref="A49:H49"/>
    <mergeCell ref="O19:O21"/>
    <mergeCell ref="G20:L20"/>
    <mergeCell ref="A18:N18"/>
    <mergeCell ref="A19:C20"/>
    <mergeCell ref="D19:E20"/>
    <mergeCell ref="F19:F21"/>
    <mergeCell ref="G19:M19"/>
    <mergeCell ref="N19:N21"/>
    <mergeCell ref="A3:O3"/>
    <mergeCell ref="A8:O8"/>
    <mergeCell ref="A9:C10"/>
    <mergeCell ref="D9:E10"/>
    <mergeCell ref="F9:F11"/>
    <mergeCell ref="G9:N9"/>
    <mergeCell ref="O9:O11"/>
    <mergeCell ref="G10:L10"/>
    <mergeCell ref="N10:N11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1">
      <selection activeCell="F16" sqref="F16:F19"/>
    </sheetView>
  </sheetViews>
  <sheetFormatPr defaultColWidth="9.140625" defaultRowHeight="12.75"/>
  <cols>
    <col min="1" max="1" width="7.140625" style="411" customWidth="1"/>
    <col min="2" max="2" width="24.28125" style="411" customWidth="1"/>
    <col min="3" max="3" width="14.421875" style="411" customWidth="1"/>
    <col min="4" max="4" width="16.7109375" style="411" customWidth="1"/>
    <col min="5" max="5" width="17.28125" style="411" customWidth="1"/>
    <col min="6" max="6" width="18.57421875" style="411" customWidth="1"/>
    <col min="7" max="16384" width="8.8515625" style="411" customWidth="1"/>
  </cols>
  <sheetData>
    <row r="1" ht="12.75">
      <c r="A1" s="179" t="s">
        <v>733</v>
      </c>
    </row>
    <row r="2" ht="25.5" customHeight="1">
      <c r="A2" s="412" t="s">
        <v>654</v>
      </c>
    </row>
    <row r="3" spans="1:6" s="180" customFormat="1" ht="21" customHeight="1">
      <c r="A3" s="721" t="s">
        <v>718</v>
      </c>
      <c r="B3" s="721"/>
      <c r="C3" s="721"/>
      <c r="D3" s="721"/>
      <c r="E3" s="721"/>
      <c r="F3" s="721"/>
    </row>
    <row r="4" spans="1:6" s="180" customFormat="1" ht="11.25">
      <c r="A4" s="387" t="s">
        <v>470</v>
      </c>
      <c r="B4" s="413"/>
      <c r="C4" s="413"/>
      <c r="D4" s="413"/>
      <c r="E4" s="413"/>
      <c r="F4" s="413"/>
    </row>
    <row r="5" spans="1:6" s="180" customFormat="1" ht="11.25">
      <c r="A5" s="414" t="s">
        <v>296</v>
      </c>
      <c r="B5" s="413"/>
      <c r="C5" s="413"/>
      <c r="D5" s="413"/>
      <c r="E5" s="413"/>
      <c r="F5" s="413"/>
    </row>
    <row r="6" spans="1:6" s="180" customFormat="1" ht="11.25">
      <c r="A6" s="413"/>
      <c r="B6" s="413"/>
      <c r="C6" s="413"/>
      <c r="D6" s="413"/>
      <c r="E6" s="413"/>
      <c r="F6" s="413"/>
    </row>
    <row r="7" spans="1:6" s="180" customFormat="1" ht="22.5">
      <c r="A7" s="415" t="s">
        <v>704</v>
      </c>
      <c r="B7" s="416" t="s">
        <v>320</v>
      </c>
      <c r="C7" s="415" t="s">
        <v>705</v>
      </c>
      <c r="D7" s="416" t="s">
        <v>719</v>
      </c>
      <c r="E7" s="416" t="s">
        <v>706</v>
      </c>
      <c r="F7" s="416" t="s">
        <v>707</v>
      </c>
    </row>
    <row r="8" spans="1:6" s="419" customFormat="1" ht="12.75">
      <c r="A8" s="417" t="s">
        <v>708</v>
      </c>
      <c r="B8" s="418">
        <v>0</v>
      </c>
      <c r="C8" s="418">
        <v>0</v>
      </c>
      <c r="D8" s="418">
        <v>0</v>
      </c>
      <c r="E8" s="418">
        <v>0</v>
      </c>
      <c r="F8" s="418">
        <v>0</v>
      </c>
    </row>
    <row r="9" spans="1:6" s="419" customFormat="1" ht="12.75">
      <c r="A9" s="420" t="s">
        <v>720</v>
      </c>
      <c r="B9" s="418">
        <v>0</v>
      </c>
      <c r="C9" s="418">
        <v>0</v>
      </c>
      <c r="D9" s="418">
        <v>0</v>
      </c>
      <c r="E9" s="418">
        <v>0</v>
      </c>
      <c r="F9" s="418">
        <v>0</v>
      </c>
    </row>
    <row r="10" spans="1:6" s="419" customFormat="1" ht="12.75">
      <c r="A10" s="420" t="s">
        <v>721</v>
      </c>
      <c r="B10" s="418">
        <v>0</v>
      </c>
      <c r="C10" s="418">
        <v>0</v>
      </c>
      <c r="D10" s="418">
        <v>0</v>
      </c>
      <c r="E10" s="418">
        <v>0</v>
      </c>
      <c r="F10" s="418">
        <v>0</v>
      </c>
    </row>
    <row r="11" s="180" customFormat="1" ht="11.25">
      <c r="A11" s="421"/>
    </row>
    <row r="12" spans="1:6" s="180" customFormat="1" ht="33" customHeight="1">
      <c r="A12" s="722" t="s">
        <v>722</v>
      </c>
      <c r="B12" s="722"/>
      <c r="C12" s="722"/>
      <c r="D12" s="722"/>
      <c r="E12" s="722"/>
      <c r="F12" s="722"/>
    </row>
    <row r="13" s="180" customFormat="1" ht="11.25"/>
    <row r="14" s="180" customFormat="1" ht="11.25"/>
    <row r="15" s="180" customFormat="1" ht="11.25"/>
    <row r="16" s="180" customFormat="1" ht="11.25"/>
    <row r="17" s="180" customFormat="1" ht="15">
      <c r="F17" s="500"/>
    </row>
    <row r="18" ht="15">
      <c r="F18" s="501"/>
    </row>
  </sheetData>
  <sheetProtection/>
  <mergeCells count="2">
    <mergeCell ref="A3:F3"/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4"/>
  <sheetViews>
    <sheetView zoomScalePageLayoutView="0" workbookViewId="0" topLeftCell="A184">
      <selection activeCell="K13" sqref="K13"/>
    </sheetView>
  </sheetViews>
  <sheetFormatPr defaultColWidth="18.140625" defaultRowHeight="39.75" customHeight="1"/>
  <cols>
    <col min="1" max="1" width="18.140625" style="173" customWidth="1"/>
    <col min="2" max="2" width="8.140625" style="173" customWidth="1"/>
    <col min="3" max="3" width="11.8515625" style="173" customWidth="1"/>
    <col min="4" max="4" width="28.140625" style="173" customWidth="1"/>
    <col min="5" max="5" width="15.7109375" style="426" customWidth="1"/>
    <col min="6" max="6" width="12.140625" style="173" customWidth="1"/>
    <col min="7" max="7" width="11.140625" style="173" customWidth="1"/>
    <col min="8" max="8" width="27.421875" style="173" customWidth="1"/>
    <col min="9" max="9" width="21.57421875" style="430" customWidth="1"/>
    <col min="10" max="22" width="18.140625" style="2" customWidth="1"/>
    <col min="23" max="16384" width="18.140625" style="173" customWidth="1"/>
  </cols>
  <sheetData>
    <row r="1" spans="1:9" ht="17.25" customHeight="1">
      <c r="A1" s="6" t="s">
        <v>734</v>
      </c>
      <c r="B1" s="2"/>
      <c r="C1" s="162"/>
      <c r="D1" s="2"/>
      <c r="E1" s="7"/>
      <c r="F1" s="2"/>
      <c r="G1" s="2"/>
      <c r="H1" s="2"/>
      <c r="I1" s="272"/>
    </row>
    <row r="2" spans="1:12" ht="10.5" customHeight="1">
      <c r="A2" s="91" t="s">
        <v>654</v>
      </c>
      <c r="B2" s="2"/>
      <c r="C2" s="163"/>
      <c r="D2" s="92"/>
      <c r="E2" s="423"/>
      <c r="F2" s="92"/>
      <c r="G2" s="93"/>
      <c r="H2" s="94"/>
      <c r="I2" s="272"/>
      <c r="J2" s="87"/>
      <c r="K2" s="87"/>
      <c r="L2" s="87"/>
    </row>
    <row r="3" spans="1:12" ht="20.25" customHeight="1">
      <c r="A3" s="6" t="s">
        <v>236</v>
      </c>
      <c r="B3" s="2"/>
      <c r="C3" s="164"/>
      <c r="D3" s="95"/>
      <c r="E3" s="424"/>
      <c r="F3" s="95"/>
      <c r="G3" s="95"/>
      <c r="H3" s="95"/>
      <c r="I3" s="272"/>
      <c r="J3" s="88"/>
      <c r="K3" s="89"/>
      <c r="L3" s="90"/>
    </row>
    <row r="4" spans="1:12" ht="39.75" customHeight="1" thickBot="1">
      <c r="A4" s="22" t="s">
        <v>296</v>
      </c>
      <c r="B4" s="2"/>
      <c r="C4" s="163"/>
      <c r="D4" s="92"/>
      <c r="E4" s="423"/>
      <c r="F4" s="92"/>
      <c r="G4" s="93"/>
      <c r="H4" s="94"/>
      <c r="I4" s="272"/>
      <c r="J4" s="87"/>
      <c r="K4" s="87"/>
      <c r="L4" s="87"/>
    </row>
    <row r="5" spans="1:9" ht="39.75" customHeight="1" thickBot="1">
      <c r="A5" s="732" t="s">
        <v>320</v>
      </c>
      <c r="B5" s="733"/>
      <c r="C5" s="734"/>
      <c r="D5" s="744" t="s">
        <v>283</v>
      </c>
      <c r="E5" s="745"/>
      <c r="F5" s="745"/>
      <c r="G5" s="746"/>
      <c r="H5" s="744" t="s">
        <v>746</v>
      </c>
      <c r="I5" s="746"/>
    </row>
    <row r="6" spans="1:9" ht="39.75" customHeight="1" thickBot="1">
      <c r="A6" s="738"/>
      <c r="B6" s="739"/>
      <c r="C6" s="740"/>
      <c r="D6" s="169" t="s">
        <v>284</v>
      </c>
      <c r="E6" s="425" t="s">
        <v>560</v>
      </c>
      <c r="F6" s="169" t="s">
        <v>363</v>
      </c>
      <c r="G6" s="169" t="s">
        <v>329</v>
      </c>
      <c r="H6" s="169" t="s">
        <v>747</v>
      </c>
      <c r="I6" s="427" t="s">
        <v>287</v>
      </c>
    </row>
    <row r="7" spans="1:9" ht="39.75" customHeight="1" thickBot="1">
      <c r="A7" s="732" t="s">
        <v>140</v>
      </c>
      <c r="B7" s="733"/>
      <c r="C7" s="734"/>
      <c r="D7" s="170" t="s">
        <v>141</v>
      </c>
      <c r="E7" s="558">
        <v>0</v>
      </c>
      <c r="F7" s="170">
        <v>0</v>
      </c>
      <c r="G7" s="170">
        <v>0</v>
      </c>
      <c r="H7" s="170" t="s">
        <v>142</v>
      </c>
      <c r="I7" s="566">
        <v>0</v>
      </c>
    </row>
    <row r="8" spans="1:9" ht="39.75" customHeight="1" thickBot="1">
      <c r="A8" s="735"/>
      <c r="B8" s="736"/>
      <c r="C8" s="737"/>
      <c r="D8" s="170" t="s">
        <v>321</v>
      </c>
      <c r="E8" s="558">
        <v>0</v>
      </c>
      <c r="F8" s="170">
        <v>0</v>
      </c>
      <c r="G8" s="170">
        <v>0</v>
      </c>
      <c r="H8" s="170" t="s">
        <v>143</v>
      </c>
      <c r="I8" s="566">
        <v>0</v>
      </c>
    </row>
    <row r="9" spans="1:9" ht="39.75" customHeight="1" thickBot="1">
      <c r="A9" s="735"/>
      <c r="B9" s="736"/>
      <c r="C9" s="737"/>
      <c r="D9" s="170" t="s">
        <v>144</v>
      </c>
      <c r="E9" s="558">
        <v>0</v>
      </c>
      <c r="F9" s="170">
        <v>0</v>
      </c>
      <c r="G9" s="170">
        <v>0</v>
      </c>
      <c r="H9" s="170" t="s">
        <v>145</v>
      </c>
      <c r="I9" s="566">
        <v>0</v>
      </c>
    </row>
    <row r="10" spans="1:9" ht="39.75" customHeight="1" thickBot="1">
      <c r="A10" s="735"/>
      <c r="B10" s="736"/>
      <c r="C10" s="737"/>
      <c r="D10" s="170" t="s">
        <v>332</v>
      </c>
      <c r="E10" s="558">
        <v>0</v>
      </c>
      <c r="F10" s="170">
        <v>0</v>
      </c>
      <c r="G10" s="170">
        <v>0</v>
      </c>
      <c r="H10" s="170" t="s">
        <v>335</v>
      </c>
      <c r="I10" s="566">
        <v>0</v>
      </c>
    </row>
    <row r="11" spans="1:9" ht="39.75" customHeight="1" thickBot="1">
      <c r="A11" s="735"/>
      <c r="B11" s="736"/>
      <c r="C11" s="737"/>
      <c r="D11" s="170" t="s">
        <v>146</v>
      </c>
      <c r="E11" s="558">
        <v>0</v>
      </c>
      <c r="F11" s="170">
        <v>0</v>
      </c>
      <c r="G11" s="170">
        <v>0</v>
      </c>
      <c r="H11" s="170" t="s">
        <v>147</v>
      </c>
      <c r="I11" s="566">
        <v>0</v>
      </c>
    </row>
    <row r="12" spans="1:9" ht="39.75" customHeight="1" thickBot="1">
      <c r="A12" s="735"/>
      <c r="B12" s="736"/>
      <c r="C12" s="737"/>
      <c r="D12" s="170" t="s">
        <v>148</v>
      </c>
      <c r="E12" s="558">
        <v>0</v>
      </c>
      <c r="F12" s="170">
        <v>0</v>
      </c>
      <c r="G12" s="170">
        <v>0</v>
      </c>
      <c r="H12" s="170" t="s">
        <v>149</v>
      </c>
      <c r="I12" s="566">
        <v>0</v>
      </c>
    </row>
    <row r="13" spans="1:9" ht="39.75" customHeight="1" thickBot="1">
      <c r="A13" s="735"/>
      <c r="B13" s="736"/>
      <c r="C13" s="737"/>
      <c r="D13" s="170" t="s">
        <v>333</v>
      </c>
      <c r="E13" s="558">
        <v>0</v>
      </c>
      <c r="F13" s="170">
        <v>0</v>
      </c>
      <c r="G13" s="170">
        <v>0</v>
      </c>
      <c r="H13" s="170" t="s">
        <v>151</v>
      </c>
      <c r="I13" s="566">
        <v>0</v>
      </c>
    </row>
    <row r="14" spans="1:9" ht="39.75" customHeight="1" thickBot="1">
      <c r="A14" s="735"/>
      <c r="B14" s="736"/>
      <c r="C14" s="737"/>
      <c r="D14" s="170" t="s">
        <v>150</v>
      </c>
      <c r="E14" s="558">
        <v>0</v>
      </c>
      <c r="F14" s="170">
        <v>0</v>
      </c>
      <c r="G14" s="170">
        <v>0</v>
      </c>
      <c r="H14" s="170" t="s">
        <v>797</v>
      </c>
      <c r="I14" s="566">
        <v>0</v>
      </c>
    </row>
    <row r="15" spans="1:9" ht="39.75" customHeight="1" thickBot="1">
      <c r="A15" s="735"/>
      <c r="B15" s="736"/>
      <c r="C15" s="737"/>
      <c r="D15" s="170" t="s">
        <v>334</v>
      </c>
      <c r="E15" s="558">
        <v>0</v>
      </c>
      <c r="F15" s="170">
        <v>0</v>
      </c>
      <c r="G15" s="170">
        <v>0</v>
      </c>
      <c r="H15" s="170" t="s">
        <v>322</v>
      </c>
      <c r="I15" s="566">
        <v>0</v>
      </c>
    </row>
    <row r="16" spans="1:9" ht="39.75" customHeight="1" thickBot="1">
      <c r="A16" s="735"/>
      <c r="B16" s="736"/>
      <c r="C16" s="737"/>
      <c r="D16" s="170" t="s">
        <v>331</v>
      </c>
      <c r="E16" s="558">
        <v>0</v>
      </c>
      <c r="F16" s="170">
        <v>0</v>
      </c>
      <c r="G16" s="170">
        <v>0</v>
      </c>
      <c r="H16" s="170" t="s">
        <v>336</v>
      </c>
      <c r="I16" s="566">
        <v>0</v>
      </c>
    </row>
    <row r="17" spans="1:9" ht="39.75" customHeight="1" thickBot="1">
      <c r="A17" s="735"/>
      <c r="B17" s="736"/>
      <c r="C17" s="737"/>
      <c r="D17" s="170" t="s">
        <v>330</v>
      </c>
      <c r="E17" s="558">
        <v>0</v>
      </c>
      <c r="F17" s="170">
        <v>0</v>
      </c>
      <c r="G17" s="170">
        <v>0</v>
      </c>
      <c r="H17" s="170" t="s">
        <v>337</v>
      </c>
      <c r="I17" s="566">
        <v>0</v>
      </c>
    </row>
    <row r="18" spans="1:9" ht="39.75" customHeight="1" thickBot="1">
      <c r="A18" s="735"/>
      <c r="B18" s="736"/>
      <c r="C18" s="737"/>
      <c r="D18" s="170" t="s">
        <v>323</v>
      </c>
      <c r="E18" s="558">
        <v>0</v>
      </c>
      <c r="F18" s="170">
        <v>0</v>
      </c>
      <c r="G18" s="170">
        <v>0</v>
      </c>
      <c r="H18" s="170" t="s">
        <v>364</v>
      </c>
      <c r="I18" s="566">
        <v>0</v>
      </c>
    </row>
    <row r="19" spans="1:9" ht="39.75" customHeight="1" thickBot="1">
      <c r="A19" s="735"/>
      <c r="B19" s="736"/>
      <c r="C19" s="737"/>
      <c r="D19" s="170" t="s">
        <v>324</v>
      </c>
      <c r="E19" s="558">
        <v>0</v>
      </c>
      <c r="F19" s="170">
        <v>0</v>
      </c>
      <c r="G19" s="170">
        <v>0</v>
      </c>
      <c r="H19" s="170" t="s">
        <v>12</v>
      </c>
      <c r="I19" s="566">
        <v>0</v>
      </c>
    </row>
    <row r="20" spans="1:9" ht="39.75" customHeight="1" thickBot="1">
      <c r="A20" s="735"/>
      <c r="B20" s="736"/>
      <c r="C20" s="737"/>
      <c r="D20" s="170" t="s">
        <v>587</v>
      </c>
      <c r="E20" s="558">
        <v>0</v>
      </c>
      <c r="F20" s="170">
        <v>0</v>
      </c>
      <c r="G20" s="170">
        <v>0</v>
      </c>
      <c r="H20" s="170" t="s">
        <v>588</v>
      </c>
      <c r="I20" s="566">
        <v>0</v>
      </c>
    </row>
    <row r="21" spans="1:9" ht="39.75" customHeight="1" thickBot="1">
      <c r="A21" s="738"/>
      <c r="B21" s="739"/>
      <c r="C21" s="740"/>
      <c r="D21" s="170" t="s">
        <v>274</v>
      </c>
      <c r="E21" s="558">
        <v>0</v>
      </c>
      <c r="F21" s="170">
        <v>0</v>
      </c>
      <c r="G21" s="170">
        <v>0</v>
      </c>
      <c r="H21" s="170"/>
      <c r="I21" s="566">
        <v>0</v>
      </c>
    </row>
    <row r="22" spans="1:9" ht="39.75" customHeight="1" thickBot="1">
      <c r="A22" s="747" t="s">
        <v>346</v>
      </c>
      <c r="B22" s="732" t="s">
        <v>183</v>
      </c>
      <c r="C22" s="734"/>
      <c r="D22" s="170" t="s">
        <v>561</v>
      </c>
      <c r="E22" s="559">
        <f>'ONCOLOGIE 1'!$H$14</f>
        <v>1026</v>
      </c>
      <c r="F22" s="422"/>
      <c r="G22" s="422"/>
      <c r="H22" s="422" t="s">
        <v>290</v>
      </c>
      <c r="I22" s="567">
        <f>'ONCOLOGIE 1'!H24/'ONCOLOGIE 1'!H14</f>
        <v>9250.400350877193</v>
      </c>
    </row>
    <row r="23" spans="1:9" ht="39.75" customHeight="1" thickBot="1">
      <c r="A23" s="748"/>
      <c r="B23" s="738"/>
      <c r="C23" s="740"/>
      <c r="D23" s="170" t="s">
        <v>562</v>
      </c>
      <c r="E23" s="558">
        <v>0</v>
      </c>
      <c r="F23" s="170">
        <v>0</v>
      </c>
      <c r="G23" s="170">
        <v>0</v>
      </c>
      <c r="H23" s="170" t="s">
        <v>563</v>
      </c>
      <c r="I23" s="566">
        <v>0</v>
      </c>
    </row>
    <row r="24" spans="1:9" ht="39.75" customHeight="1" thickBot="1">
      <c r="A24" s="748"/>
      <c r="B24" s="744" t="s">
        <v>184</v>
      </c>
      <c r="C24" s="746"/>
      <c r="D24" s="170" t="s">
        <v>185</v>
      </c>
      <c r="E24" s="558">
        <v>0</v>
      </c>
      <c r="F24" s="170">
        <v>0</v>
      </c>
      <c r="G24" s="170">
        <v>0</v>
      </c>
      <c r="H24" s="170" t="s">
        <v>13</v>
      </c>
      <c r="I24" s="566">
        <v>0</v>
      </c>
    </row>
    <row r="25" spans="1:9" ht="39.75" customHeight="1" thickBot="1">
      <c r="A25" s="748"/>
      <c r="B25" s="732" t="s">
        <v>127</v>
      </c>
      <c r="C25" s="734"/>
      <c r="D25" s="170" t="s">
        <v>802</v>
      </c>
      <c r="E25" s="558">
        <v>0</v>
      </c>
      <c r="F25" s="170">
        <v>0</v>
      </c>
      <c r="G25" s="170">
        <v>0</v>
      </c>
      <c r="H25" s="170" t="s">
        <v>14</v>
      </c>
      <c r="I25" s="566">
        <v>0</v>
      </c>
    </row>
    <row r="26" spans="1:9" ht="39.75" customHeight="1" thickBot="1">
      <c r="A26" s="748"/>
      <c r="B26" s="735"/>
      <c r="C26" s="737"/>
      <c r="D26" s="170" t="s">
        <v>803</v>
      </c>
      <c r="E26" s="558">
        <v>0</v>
      </c>
      <c r="F26" s="170">
        <v>0</v>
      </c>
      <c r="G26" s="170">
        <v>0</v>
      </c>
      <c r="H26" s="170" t="s">
        <v>15</v>
      </c>
      <c r="I26" s="566">
        <v>0</v>
      </c>
    </row>
    <row r="27" spans="1:9" ht="39.75" customHeight="1" thickBot="1">
      <c r="A27" s="748"/>
      <c r="B27" s="735"/>
      <c r="C27" s="737"/>
      <c r="D27" s="170" t="s">
        <v>804</v>
      </c>
      <c r="E27" s="558">
        <v>0</v>
      </c>
      <c r="F27" s="170">
        <v>0</v>
      </c>
      <c r="G27" s="170">
        <v>0</v>
      </c>
      <c r="H27" s="170" t="s">
        <v>16</v>
      </c>
      <c r="I27" s="566">
        <v>0</v>
      </c>
    </row>
    <row r="28" spans="1:9" ht="39.75" customHeight="1" thickBot="1">
      <c r="A28" s="748"/>
      <c r="B28" s="735"/>
      <c r="C28" s="737"/>
      <c r="D28" s="170" t="s">
        <v>805</v>
      </c>
      <c r="E28" s="558">
        <v>0</v>
      </c>
      <c r="F28" s="170">
        <v>0</v>
      </c>
      <c r="G28" s="170">
        <v>0</v>
      </c>
      <c r="H28" s="170" t="s">
        <v>17</v>
      </c>
      <c r="I28" s="566">
        <v>0</v>
      </c>
    </row>
    <row r="29" spans="1:9" ht="39.75" customHeight="1" thickBot="1">
      <c r="A29" s="748"/>
      <c r="B29" s="735"/>
      <c r="C29" s="737"/>
      <c r="D29" s="170" t="s">
        <v>806</v>
      </c>
      <c r="E29" s="558">
        <v>0</v>
      </c>
      <c r="F29" s="170">
        <v>0</v>
      </c>
      <c r="G29" s="170">
        <v>0</v>
      </c>
      <c r="H29" s="170" t="s">
        <v>18</v>
      </c>
      <c r="I29" s="566">
        <v>0</v>
      </c>
    </row>
    <row r="30" spans="1:9" ht="39.75" customHeight="1" thickBot="1">
      <c r="A30" s="748"/>
      <c r="B30" s="735"/>
      <c r="C30" s="737"/>
      <c r="D30" s="170" t="s">
        <v>338</v>
      </c>
      <c r="E30" s="558">
        <v>0</v>
      </c>
      <c r="F30" s="170">
        <v>0</v>
      </c>
      <c r="G30" s="170">
        <v>0</v>
      </c>
      <c r="H30" s="170" t="s">
        <v>502</v>
      </c>
      <c r="I30" s="566">
        <v>0</v>
      </c>
    </row>
    <row r="31" spans="1:9" ht="39.75" customHeight="1" thickBot="1">
      <c r="A31" s="748"/>
      <c r="B31" s="735"/>
      <c r="C31" s="737"/>
      <c r="D31" s="170" t="s">
        <v>339</v>
      </c>
      <c r="E31" s="558">
        <v>0</v>
      </c>
      <c r="F31" s="170">
        <v>0</v>
      </c>
      <c r="G31" s="170">
        <v>0</v>
      </c>
      <c r="H31" s="170" t="s">
        <v>503</v>
      </c>
      <c r="I31" s="566">
        <v>0</v>
      </c>
    </row>
    <row r="32" spans="1:9" ht="39.75" customHeight="1" thickBot="1">
      <c r="A32" s="748"/>
      <c r="B32" s="735"/>
      <c r="C32" s="737"/>
      <c r="D32" s="170" t="s">
        <v>340</v>
      </c>
      <c r="E32" s="558">
        <v>0</v>
      </c>
      <c r="F32" s="170">
        <v>0</v>
      </c>
      <c r="G32" s="170">
        <v>0</v>
      </c>
      <c r="H32" s="170" t="s">
        <v>504</v>
      </c>
      <c r="I32" s="566">
        <v>0</v>
      </c>
    </row>
    <row r="33" spans="1:9" ht="39.75" customHeight="1" thickBot="1">
      <c r="A33" s="748"/>
      <c r="B33" s="738"/>
      <c r="C33" s="740"/>
      <c r="D33" s="170" t="s">
        <v>274</v>
      </c>
      <c r="E33" s="558">
        <v>0</v>
      </c>
      <c r="F33" s="170">
        <v>0</v>
      </c>
      <c r="G33" s="170">
        <v>0</v>
      </c>
      <c r="H33" s="170"/>
      <c r="I33" s="566">
        <v>0</v>
      </c>
    </row>
    <row r="34" spans="1:9" ht="39.75" customHeight="1" thickBot="1">
      <c r="A34" s="748"/>
      <c r="B34" s="732" t="s">
        <v>128</v>
      </c>
      <c r="C34" s="734"/>
      <c r="D34" s="170" t="s">
        <v>129</v>
      </c>
      <c r="E34" s="558">
        <v>0</v>
      </c>
      <c r="F34" s="170">
        <v>0</v>
      </c>
      <c r="G34" s="170">
        <v>0</v>
      </c>
      <c r="H34" s="170" t="s">
        <v>505</v>
      </c>
      <c r="I34" s="566">
        <v>0</v>
      </c>
    </row>
    <row r="35" spans="1:9" ht="39.75" customHeight="1" thickBot="1">
      <c r="A35" s="748"/>
      <c r="B35" s="735"/>
      <c r="C35" s="737"/>
      <c r="D35" s="170" t="s">
        <v>130</v>
      </c>
      <c r="E35" s="558">
        <v>0</v>
      </c>
      <c r="F35" s="170">
        <v>0</v>
      </c>
      <c r="G35" s="170">
        <v>0</v>
      </c>
      <c r="H35" s="170" t="s">
        <v>506</v>
      </c>
      <c r="I35" s="566">
        <v>0</v>
      </c>
    </row>
    <row r="36" spans="1:9" ht="39.75" customHeight="1" thickBot="1">
      <c r="A36" s="748"/>
      <c r="B36" s="738"/>
      <c r="C36" s="740"/>
      <c r="D36" s="170" t="s">
        <v>274</v>
      </c>
      <c r="E36" s="558">
        <v>0</v>
      </c>
      <c r="F36" s="170">
        <v>0</v>
      </c>
      <c r="G36" s="170">
        <v>0</v>
      </c>
      <c r="H36" s="170"/>
      <c r="I36" s="566">
        <v>0</v>
      </c>
    </row>
    <row r="37" spans="1:9" ht="39.75" customHeight="1" thickBot="1">
      <c r="A37" s="748"/>
      <c r="B37" s="732" t="s">
        <v>826</v>
      </c>
      <c r="C37" s="734"/>
      <c r="D37" s="170" t="s">
        <v>827</v>
      </c>
      <c r="E37" s="558">
        <v>0</v>
      </c>
      <c r="F37" s="170">
        <v>0</v>
      </c>
      <c r="G37" s="170">
        <v>0</v>
      </c>
      <c r="H37" s="170" t="s">
        <v>589</v>
      </c>
      <c r="I37" s="566">
        <v>0</v>
      </c>
    </row>
    <row r="38" spans="1:9" ht="39.75" customHeight="1" thickBot="1">
      <c r="A38" s="748"/>
      <c r="B38" s="735"/>
      <c r="C38" s="737"/>
      <c r="D38" s="170" t="s">
        <v>121</v>
      </c>
      <c r="E38" s="558">
        <v>0</v>
      </c>
      <c r="F38" s="170">
        <v>0</v>
      </c>
      <c r="G38" s="170">
        <v>0</v>
      </c>
      <c r="H38" s="170" t="s">
        <v>590</v>
      </c>
      <c r="I38" s="566">
        <v>0</v>
      </c>
    </row>
    <row r="39" spans="1:9" ht="39.75" customHeight="1" thickBot="1">
      <c r="A39" s="748"/>
      <c r="B39" s="735"/>
      <c r="C39" s="737"/>
      <c r="D39" s="170" t="s">
        <v>122</v>
      </c>
      <c r="E39" s="558">
        <v>0</v>
      </c>
      <c r="F39" s="170">
        <v>0</v>
      </c>
      <c r="G39" s="170">
        <v>0</v>
      </c>
      <c r="H39" s="170" t="s">
        <v>591</v>
      </c>
      <c r="I39" s="566">
        <v>0</v>
      </c>
    </row>
    <row r="40" spans="1:9" ht="39.75" customHeight="1" thickBot="1">
      <c r="A40" s="748"/>
      <c r="B40" s="735"/>
      <c r="C40" s="737"/>
      <c r="D40" s="170" t="s">
        <v>123</v>
      </c>
      <c r="E40" s="558">
        <v>0</v>
      </c>
      <c r="F40" s="170">
        <v>0</v>
      </c>
      <c r="G40" s="170">
        <v>0</v>
      </c>
      <c r="H40" s="170" t="s">
        <v>592</v>
      </c>
      <c r="I40" s="566">
        <v>0</v>
      </c>
    </row>
    <row r="41" spans="1:9" ht="39.75" customHeight="1" thickBot="1">
      <c r="A41" s="748"/>
      <c r="B41" s="735"/>
      <c r="C41" s="737"/>
      <c r="D41" s="170" t="s">
        <v>124</v>
      </c>
      <c r="E41" s="558">
        <v>0</v>
      </c>
      <c r="F41" s="170">
        <v>0</v>
      </c>
      <c r="G41" s="170">
        <v>0</v>
      </c>
      <c r="H41" s="170" t="s">
        <v>593</v>
      </c>
      <c r="I41" s="566">
        <v>0</v>
      </c>
    </row>
    <row r="42" spans="1:9" ht="39.75" customHeight="1" thickBot="1">
      <c r="A42" s="748"/>
      <c r="B42" s="738"/>
      <c r="C42" s="740"/>
      <c r="D42" s="170" t="s">
        <v>274</v>
      </c>
      <c r="E42" s="558">
        <v>0</v>
      </c>
      <c r="F42" s="170">
        <v>0</v>
      </c>
      <c r="G42" s="170">
        <v>0</v>
      </c>
      <c r="H42" s="170"/>
      <c r="I42" s="566">
        <v>0</v>
      </c>
    </row>
    <row r="43" spans="1:9" ht="39.75" customHeight="1" thickBot="1">
      <c r="A43" s="749"/>
      <c r="B43" s="744" t="s">
        <v>594</v>
      </c>
      <c r="C43" s="745"/>
      <c r="D43" s="746"/>
      <c r="E43" s="558">
        <v>0</v>
      </c>
      <c r="F43" s="170">
        <v>0</v>
      </c>
      <c r="G43" s="170">
        <v>0</v>
      </c>
      <c r="H43" s="170"/>
      <c r="I43" s="566">
        <v>0</v>
      </c>
    </row>
    <row r="44" spans="1:9" ht="39.75" customHeight="1" thickBot="1">
      <c r="A44" s="732" t="s">
        <v>350</v>
      </c>
      <c r="B44" s="733"/>
      <c r="C44" s="734"/>
      <c r="D44" s="170" t="s">
        <v>152</v>
      </c>
      <c r="E44" s="558">
        <v>0</v>
      </c>
      <c r="F44" s="170">
        <v>0</v>
      </c>
      <c r="G44" s="170">
        <v>0</v>
      </c>
      <c r="H44" s="170" t="s">
        <v>153</v>
      </c>
      <c r="I44" s="566">
        <v>0</v>
      </c>
    </row>
    <row r="45" spans="1:9" ht="39.75" customHeight="1" thickBot="1">
      <c r="A45" s="735"/>
      <c r="B45" s="736"/>
      <c r="C45" s="737"/>
      <c r="D45" s="174" t="s">
        <v>35</v>
      </c>
      <c r="E45" s="558">
        <v>0</v>
      </c>
      <c r="F45" s="170">
        <v>0</v>
      </c>
      <c r="G45" s="170">
        <v>0</v>
      </c>
      <c r="H45" s="174" t="s">
        <v>36</v>
      </c>
      <c r="I45" s="566">
        <v>0</v>
      </c>
    </row>
    <row r="46" spans="1:9" ht="39.75" customHeight="1" thickBot="1">
      <c r="A46" s="735"/>
      <c r="B46" s="736"/>
      <c r="C46" s="737"/>
      <c r="D46" s="174" t="s">
        <v>37</v>
      </c>
      <c r="E46" s="558">
        <v>0</v>
      </c>
      <c r="F46" s="170">
        <v>0</v>
      </c>
      <c r="G46" s="170">
        <v>0</v>
      </c>
      <c r="H46" s="174" t="s">
        <v>38</v>
      </c>
      <c r="I46" s="566">
        <v>0</v>
      </c>
    </row>
    <row r="47" spans="1:9" ht="39.75" customHeight="1" thickBot="1">
      <c r="A47" s="735"/>
      <c r="B47" s="736"/>
      <c r="C47" s="737"/>
      <c r="D47" s="174" t="s">
        <v>39</v>
      </c>
      <c r="E47" s="558">
        <v>0</v>
      </c>
      <c r="F47" s="170">
        <v>0</v>
      </c>
      <c r="G47" s="170">
        <v>0</v>
      </c>
      <c r="H47" s="174" t="s">
        <v>40</v>
      </c>
      <c r="I47" s="566">
        <v>0</v>
      </c>
    </row>
    <row r="48" spans="1:9" ht="39.75" customHeight="1" thickBot="1">
      <c r="A48" s="735"/>
      <c r="B48" s="736"/>
      <c r="C48" s="737"/>
      <c r="D48" s="174" t="s">
        <v>41</v>
      </c>
      <c r="E48" s="558">
        <v>0</v>
      </c>
      <c r="F48" s="170">
        <v>0</v>
      </c>
      <c r="G48" s="170">
        <v>0</v>
      </c>
      <c r="H48" s="174" t="s">
        <v>42</v>
      </c>
      <c r="I48" s="566">
        <v>0</v>
      </c>
    </row>
    <row r="49" spans="1:9" ht="39.75" customHeight="1" thickBot="1">
      <c r="A49" s="735"/>
      <c r="B49" s="736"/>
      <c r="C49" s="737"/>
      <c r="D49" s="174" t="s">
        <v>43</v>
      </c>
      <c r="E49" s="558">
        <v>0</v>
      </c>
      <c r="F49" s="170">
        <v>0</v>
      </c>
      <c r="G49" s="170">
        <v>0</v>
      </c>
      <c r="H49" s="174" t="s">
        <v>564</v>
      </c>
      <c r="I49" s="566">
        <v>0</v>
      </c>
    </row>
    <row r="50" spans="1:9" ht="39.75" customHeight="1" thickBot="1">
      <c r="A50" s="735"/>
      <c r="B50" s="736"/>
      <c r="C50" s="737"/>
      <c r="D50" s="170" t="s">
        <v>44</v>
      </c>
      <c r="E50" s="558">
        <v>0</v>
      </c>
      <c r="F50" s="170">
        <v>0</v>
      </c>
      <c r="G50" s="170">
        <v>0</v>
      </c>
      <c r="H50" s="170" t="s">
        <v>45</v>
      </c>
      <c r="I50" s="566">
        <v>0</v>
      </c>
    </row>
    <row r="51" spans="1:9" ht="39.75" customHeight="1" thickBot="1">
      <c r="A51" s="735"/>
      <c r="B51" s="736"/>
      <c r="C51" s="737"/>
      <c r="D51" s="174" t="s">
        <v>46</v>
      </c>
      <c r="E51" s="558">
        <v>0</v>
      </c>
      <c r="F51" s="170">
        <v>0</v>
      </c>
      <c r="G51" s="170">
        <v>0</v>
      </c>
      <c r="H51" s="174" t="s">
        <v>47</v>
      </c>
      <c r="I51" s="566">
        <v>0</v>
      </c>
    </row>
    <row r="52" spans="1:9" ht="39.75" customHeight="1" thickBot="1">
      <c r="A52" s="735"/>
      <c r="B52" s="736"/>
      <c r="C52" s="737"/>
      <c r="D52" s="174" t="s">
        <v>48</v>
      </c>
      <c r="E52" s="558">
        <v>0</v>
      </c>
      <c r="F52" s="170">
        <v>0</v>
      </c>
      <c r="G52" s="170">
        <v>0</v>
      </c>
      <c r="H52" s="174" t="s">
        <v>49</v>
      </c>
      <c r="I52" s="566">
        <v>0</v>
      </c>
    </row>
    <row r="53" spans="1:9" ht="39.75" customHeight="1" thickBot="1">
      <c r="A53" s="735"/>
      <c r="B53" s="736"/>
      <c r="C53" s="737"/>
      <c r="D53" s="174" t="s">
        <v>50</v>
      </c>
      <c r="E53" s="558">
        <v>0</v>
      </c>
      <c r="F53" s="170">
        <v>0</v>
      </c>
      <c r="G53" s="170">
        <v>0</v>
      </c>
      <c r="H53" s="174" t="s">
        <v>51</v>
      </c>
      <c r="I53" s="566">
        <v>0</v>
      </c>
    </row>
    <row r="54" spans="1:9" ht="39.75" customHeight="1" thickBot="1">
      <c r="A54" s="735"/>
      <c r="B54" s="736"/>
      <c r="C54" s="737"/>
      <c r="D54" s="174" t="s">
        <v>52</v>
      </c>
      <c r="E54" s="558">
        <v>0</v>
      </c>
      <c r="F54" s="170">
        <v>0</v>
      </c>
      <c r="G54" s="170">
        <v>0</v>
      </c>
      <c r="H54" s="174" t="s">
        <v>53</v>
      </c>
      <c r="I54" s="566">
        <v>0</v>
      </c>
    </row>
    <row r="55" spans="1:9" ht="39.75" customHeight="1" thickBot="1">
      <c r="A55" s="735"/>
      <c r="B55" s="736"/>
      <c r="C55" s="737"/>
      <c r="D55" s="174" t="s">
        <v>54</v>
      </c>
      <c r="E55" s="558">
        <v>0</v>
      </c>
      <c r="F55" s="170">
        <v>0</v>
      </c>
      <c r="G55" s="170">
        <v>0</v>
      </c>
      <c r="H55" s="174" t="s">
        <v>55</v>
      </c>
      <c r="I55" s="566">
        <v>0</v>
      </c>
    </row>
    <row r="56" spans="1:9" ht="39.75" customHeight="1" thickBot="1">
      <c r="A56" s="735"/>
      <c r="B56" s="736"/>
      <c r="C56" s="737"/>
      <c r="D56" s="174" t="s">
        <v>56</v>
      </c>
      <c r="E56" s="558">
        <v>0</v>
      </c>
      <c r="F56" s="170">
        <v>0</v>
      </c>
      <c r="G56" s="170">
        <v>0</v>
      </c>
      <c r="H56" s="174" t="s">
        <v>595</v>
      </c>
      <c r="I56" s="566">
        <v>0</v>
      </c>
    </row>
    <row r="57" spans="1:9" ht="39.75" customHeight="1" thickBot="1">
      <c r="A57" s="735"/>
      <c r="B57" s="736"/>
      <c r="C57" s="737"/>
      <c r="D57" s="174" t="s">
        <v>57</v>
      </c>
      <c r="E57" s="558">
        <v>0</v>
      </c>
      <c r="F57" s="170">
        <v>0</v>
      </c>
      <c r="G57" s="170">
        <v>0</v>
      </c>
      <c r="H57" s="174" t="s">
        <v>58</v>
      </c>
      <c r="I57" s="566">
        <v>0</v>
      </c>
    </row>
    <row r="58" spans="1:9" ht="39.75" customHeight="1" thickBot="1">
      <c r="A58" s="738"/>
      <c r="B58" s="739"/>
      <c r="C58" s="740"/>
      <c r="D58" s="170" t="s">
        <v>274</v>
      </c>
      <c r="E58" s="558">
        <v>0</v>
      </c>
      <c r="F58" s="170">
        <v>0</v>
      </c>
      <c r="G58" s="170">
        <v>0</v>
      </c>
      <c r="H58" s="170"/>
      <c r="I58" s="566">
        <v>0</v>
      </c>
    </row>
    <row r="59" spans="1:9" ht="39.75" customHeight="1" thickBot="1">
      <c r="A59" s="732" t="s">
        <v>254</v>
      </c>
      <c r="B59" s="733"/>
      <c r="C59" s="734"/>
      <c r="D59" s="170" t="s">
        <v>286</v>
      </c>
      <c r="E59" s="559">
        <f>'DIABET 1'!$J$13</f>
        <v>11201</v>
      </c>
      <c r="F59" s="422">
        <v>0</v>
      </c>
      <c r="G59" s="422">
        <v>0</v>
      </c>
      <c r="H59" s="170" t="s">
        <v>290</v>
      </c>
      <c r="I59" s="566">
        <f>'DIABET 1'!J22/'DIABET 1'!J13</f>
        <v>765.0286170877599</v>
      </c>
    </row>
    <row r="60" spans="1:9" ht="39.75" customHeight="1" thickBot="1">
      <c r="A60" s="735"/>
      <c r="B60" s="736"/>
      <c r="C60" s="737"/>
      <c r="D60" s="170" t="s">
        <v>59</v>
      </c>
      <c r="E60" s="559">
        <f>'DIABET 2'!C14</f>
        <v>941</v>
      </c>
      <c r="F60" s="422">
        <v>0</v>
      </c>
      <c r="G60" s="422">
        <v>0</v>
      </c>
      <c r="H60" s="170" t="s">
        <v>596</v>
      </c>
      <c r="I60" s="566">
        <f>'DIABET 2'!G14/'DIABET 2'!C14</f>
        <v>28.87991498405951</v>
      </c>
    </row>
    <row r="61" spans="1:9" ht="39.75" customHeight="1" thickBot="1">
      <c r="A61" s="735"/>
      <c r="B61" s="736"/>
      <c r="C61" s="737"/>
      <c r="D61" s="170" t="s">
        <v>60</v>
      </c>
      <c r="E61" s="560">
        <f>'DIABET 2'!A14</f>
        <v>51</v>
      </c>
      <c r="F61" s="422">
        <v>0</v>
      </c>
      <c r="G61" s="422">
        <v>0</v>
      </c>
      <c r="H61" s="170" t="s">
        <v>61</v>
      </c>
      <c r="I61" s="566">
        <f>'DIABET 2'!E14/'DIABET 2'!A14</f>
        <v>607.0588235294117</v>
      </c>
    </row>
    <row r="62" spans="1:9" ht="39.75" customHeight="1" thickBot="1">
      <c r="A62" s="735"/>
      <c r="B62" s="736"/>
      <c r="C62" s="737"/>
      <c r="D62" s="170" t="s">
        <v>62</v>
      </c>
      <c r="E62" s="559">
        <f>'DIABET 2'!B14</f>
        <v>2609</v>
      </c>
      <c r="F62" s="422">
        <v>0</v>
      </c>
      <c r="G62" s="422">
        <v>0</v>
      </c>
      <c r="H62" s="170" t="s">
        <v>63</v>
      </c>
      <c r="I62" s="566">
        <f>'DIABET 2'!F14/'DIABET 2'!B14</f>
        <v>230.82958988118054</v>
      </c>
    </row>
    <row r="63" spans="1:9" ht="39.75" customHeight="1" thickBot="1">
      <c r="A63" s="735"/>
      <c r="B63" s="736"/>
      <c r="C63" s="737"/>
      <c r="D63" s="170" t="s">
        <v>186</v>
      </c>
      <c r="E63" s="558">
        <v>0</v>
      </c>
      <c r="F63" s="170">
        <v>0</v>
      </c>
      <c r="G63" s="170">
        <v>0</v>
      </c>
      <c r="H63" s="170" t="s">
        <v>187</v>
      </c>
      <c r="I63" s="566"/>
    </row>
    <row r="64" spans="1:9" ht="39.75" customHeight="1" thickBot="1">
      <c r="A64" s="735"/>
      <c r="B64" s="736"/>
      <c r="C64" s="737"/>
      <c r="D64" s="170" t="s">
        <v>565</v>
      </c>
      <c r="E64" s="558">
        <v>0</v>
      </c>
      <c r="F64" s="170">
        <v>0</v>
      </c>
      <c r="G64" s="170">
        <v>0</v>
      </c>
      <c r="H64" s="170" t="s">
        <v>566</v>
      </c>
      <c r="I64" s="566"/>
    </row>
    <row r="65" spans="1:9" ht="39.75" customHeight="1" thickBot="1">
      <c r="A65" s="735"/>
      <c r="B65" s="736"/>
      <c r="C65" s="737"/>
      <c r="D65" s="170" t="s">
        <v>597</v>
      </c>
      <c r="E65" s="558">
        <v>0</v>
      </c>
      <c r="F65" s="170">
        <v>0</v>
      </c>
      <c r="G65" s="170">
        <v>0</v>
      </c>
      <c r="H65" s="170" t="s">
        <v>598</v>
      </c>
      <c r="I65" s="566"/>
    </row>
    <row r="66" spans="1:9" ht="39.75" customHeight="1" thickBot="1">
      <c r="A66" s="735"/>
      <c r="B66" s="736"/>
      <c r="C66" s="737"/>
      <c r="D66" s="170" t="s">
        <v>188</v>
      </c>
      <c r="E66" s="561">
        <f>'DIABET 4'!A13</f>
        <v>1</v>
      </c>
      <c r="F66" s="422">
        <v>0</v>
      </c>
      <c r="G66" s="422">
        <v>0</v>
      </c>
      <c r="H66" s="170" t="s">
        <v>599</v>
      </c>
      <c r="I66" s="566">
        <f>'DIABET 4'!A20/'DIABET 4'!A13</f>
        <v>3155.88</v>
      </c>
    </row>
    <row r="67" spans="1:9" ht="39.75" customHeight="1" thickBot="1">
      <c r="A67" s="735"/>
      <c r="B67" s="736"/>
      <c r="C67" s="737"/>
      <c r="D67" s="170" t="s">
        <v>64</v>
      </c>
      <c r="E67" s="561">
        <f>'DIABET 4'!B13</f>
        <v>3</v>
      </c>
      <c r="F67" s="422">
        <v>0</v>
      </c>
      <c r="G67" s="422">
        <v>0</v>
      </c>
      <c r="H67" s="170" t="s">
        <v>65</v>
      </c>
      <c r="I67" s="566">
        <f>'DIABET 4'!B20/'DIABET 4'!B13</f>
        <v>5813.150000000001</v>
      </c>
    </row>
    <row r="68" spans="1:9" ht="39.75" customHeight="1" thickBot="1">
      <c r="A68" s="735"/>
      <c r="B68" s="736"/>
      <c r="C68" s="737"/>
      <c r="D68" s="174" t="s">
        <v>66</v>
      </c>
      <c r="E68" s="558">
        <v>0</v>
      </c>
      <c r="F68" s="170">
        <v>0</v>
      </c>
      <c r="G68" s="170">
        <v>0</v>
      </c>
      <c r="H68" s="174" t="s">
        <v>67</v>
      </c>
      <c r="I68" s="566">
        <v>0</v>
      </c>
    </row>
    <row r="69" spans="1:9" ht="39.75" customHeight="1" thickBot="1">
      <c r="A69" s="738"/>
      <c r="B69" s="739"/>
      <c r="C69" s="740"/>
      <c r="D69" s="170" t="s">
        <v>274</v>
      </c>
      <c r="E69" s="558"/>
      <c r="F69" s="170"/>
      <c r="G69" s="170"/>
      <c r="H69" s="170"/>
      <c r="I69" s="566"/>
    </row>
    <row r="70" spans="1:9" ht="39.75" customHeight="1" thickBot="1">
      <c r="A70" s="744" t="s">
        <v>600</v>
      </c>
      <c r="B70" s="745"/>
      <c r="C70" s="746"/>
      <c r="D70" s="170" t="s">
        <v>285</v>
      </c>
      <c r="E70" s="558">
        <v>0</v>
      </c>
      <c r="F70" s="170">
        <v>0</v>
      </c>
      <c r="G70" s="170">
        <v>0</v>
      </c>
      <c r="H70" s="170" t="s">
        <v>291</v>
      </c>
      <c r="I70" s="566">
        <v>0</v>
      </c>
    </row>
    <row r="71" spans="1:9" ht="39.75" customHeight="1" thickBot="1">
      <c r="A71" s="732" t="s">
        <v>154</v>
      </c>
      <c r="B71" s="733"/>
      <c r="C71" s="734"/>
      <c r="D71" s="170" t="s">
        <v>507</v>
      </c>
      <c r="E71" s="561">
        <f>HEMOFILIE!A13</f>
        <v>3</v>
      </c>
      <c r="F71" s="422">
        <v>0</v>
      </c>
      <c r="G71" s="422">
        <v>0</v>
      </c>
      <c r="H71" s="170" t="s">
        <v>508</v>
      </c>
      <c r="I71" s="566">
        <f>HEMOFILIE!A23/HEMOFILIE!A13</f>
        <v>189205.01333333334</v>
      </c>
    </row>
    <row r="72" spans="1:9" ht="39.75" customHeight="1" thickBot="1">
      <c r="A72" s="735"/>
      <c r="B72" s="736"/>
      <c r="C72" s="737"/>
      <c r="D72" s="170" t="s">
        <v>509</v>
      </c>
      <c r="E72" s="561">
        <f>HEMOFILIE!B13</f>
        <v>1</v>
      </c>
      <c r="F72" s="422">
        <v>0</v>
      </c>
      <c r="G72" s="422">
        <v>0</v>
      </c>
      <c r="H72" s="170" t="s">
        <v>510</v>
      </c>
      <c r="I72" s="566">
        <f>HEMOFILIE!B23/HEMOFILIE!B13</f>
        <v>14814.58</v>
      </c>
    </row>
    <row r="73" spans="1:9" ht="39.75" customHeight="1" thickBot="1">
      <c r="A73" s="735"/>
      <c r="B73" s="736"/>
      <c r="C73" s="737"/>
      <c r="D73" s="170" t="s">
        <v>511</v>
      </c>
      <c r="E73" s="561">
        <f>HEMOFILIE!C13</f>
        <v>7</v>
      </c>
      <c r="F73" s="422">
        <v>0</v>
      </c>
      <c r="G73" s="422">
        <v>0</v>
      </c>
      <c r="H73" s="170" t="s">
        <v>512</v>
      </c>
      <c r="I73" s="566">
        <f>HEMOFILIE!C23/HEMOFILIE!C13</f>
        <v>6156.79</v>
      </c>
    </row>
    <row r="74" spans="1:9" ht="39.75" customHeight="1" thickBot="1">
      <c r="A74" s="735"/>
      <c r="B74" s="736"/>
      <c r="C74" s="737"/>
      <c r="D74" s="170" t="s">
        <v>601</v>
      </c>
      <c r="E74" s="558">
        <v>0</v>
      </c>
      <c r="F74" s="170">
        <v>0</v>
      </c>
      <c r="G74" s="170">
        <v>0</v>
      </c>
      <c r="H74" s="170" t="s">
        <v>131</v>
      </c>
      <c r="I74" s="566">
        <v>0</v>
      </c>
    </row>
    <row r="75" spans="1:9" ht="39.75" customHeight="1" thickBot="1">
      <c r="A75" s="735"/>
      <c r="B75" s="736"/>
      <c r="C75" s="737"/>
      <c r="D75" s="170" t="s">
        <v>513</v>
      </c>
      <c r="E75" s="558">
        <v>0</v>
      </c>
      <c r="F75" s="170">
        <v>0</v>
      </c>
      <c r="G75" s="170">
        <v>0</v>
      </c>
      <c r="H75" s="170" t="s">
        <v>514</v>
      </c>
      <c r="I75" s="566">
        <v>0</v>
      </c>
    </row>
    <row r="76" spans="1:9" ht="39.75" customHeight="1" thickBot="1">
      <c r="A76" s="735"/>
      <c r="B76" s="736"/>
      <c r="C76" s="737"/>
      <c r="D76" s="170" t="s">
        <v>515</v>
      </c>
      <c r="E76" s="558">
        <v>0</v>
      </c>
      <c r="F76" s="170">
        <v>0</v>
      </c>
      <c r="G76" s="170">
        <v>0</v>
      </c>
      <c r="H76" s="170" t="s">
        <v>516</v>
      </c>
      <c r="I76" s="566">
        <v>0</v>
      </c>
    </row>
    <row r="77" spans="1:9" ht="39.75" customHeight="1" thickBot="1">
      <c r="A77" s="735"/>
      <c r="B77" s="736"/>
      <c r="C77" s="737"/>
      <c r="D77" s="170" t="s">
        <v>517</v>
      </c>
      <c r="E77" s="558">
        <v>0</v>
      </c>
      <c r="F77" s="170">
        <v>0</v>
      </c>
      <c r="G77" s="170">
        <v>0</v>
      </c>
      <c r="H77" s="170" t="s">
        <v>518</v>
      </c>
      <c r="I77" s="566">
        <v>0</v>
      </c>
    </row>
    <row r="78" spans="1:9" ht="39.75" customHeight="1" thickBot="1">
      <c r="A78" s="735"/>
      <c r="B78" s="736"/>
      <c r="C78" s="737"/>
      <c r="D78" s="170" t="s">
        <v>519</v>
      </c>
      <c r="E78" s="558">
        <v>0</v>
      </c>
      <c r="F78" s="170">
        <v>0</v>
      </c>
      <c r="G78" s="170">
        <v>0</v>
      </c>
      <c r="H78" s="170" t="s">
        <v>520</v>
      </c>
      <c r="I78" s="566">
        <v>0</v>
      </c>
    </row>
    <row r="79" spans="1:9" ht="39.75" customHeight="1" thickBot="1">
      <c r="A79" s="735"/>
      <c r="B79" s="736"/>
      <c r="C79" s="737"/>
      <c r="D79" s="170" t="s">
        <v>68</v>
      </c>
      <c r="E79" s="558">
        <v>0</v>
      </c>
      <c r="F79" s="170">
        <v>0</v>
      </c>
      <c r="G79" s="170">
        <v>0</v>
      </c>
      <c r="H79" s="170" t="s">
        <v>69</v>
      </c>
      <c r="I79" s="566">
        <v>0</v>
      </c>
    </row>
    <row r="80" spans="1:9" ht="39.75" customHeight="1" thickBot="1">
      <c r="A80" s="735"/>
      <c r="B80" s="736"/>
      <c r="C80" s="737"/>
      <c r="D80" s="170" t="s">
        <v>70</v>
      </c>
      <c r="E80" s="558">
        <v>0</v>
      </c>
      <c r="F80" s="170">
        <v>0</v>
      </c>
      <c r="G80" s="170">
        <v>0</v>
      </c>
      <c r="H80" s="170" t="s">
        <v>71</v>
      </c>
      <c r="I80" s="566">
        <v>0</v>
      </c>
    </row>
    <row r="81" spans="1:9" ht="39.75" customHeight="1" thickBot="1">
      <c r="A81" s="735"/>
      <c r="B81" s="736"/>
      <c r="C81" s="737"/>
      <c r="D81" s="170" t="s">
        <v>274</v>
      </c>
      <c r="E81" s="558">
        <v>0</v>
      </c>
      <c r="F81" s="170">
        <v>0</v>
      </c>
      <c r="G81" s="170">
        <v>0</v>
      </c>
      <c r="H81" s="170"/>
      <c r="I81" s="566">
        <v>0</v>
      </c>
    </row>
    <row r="82" spans="1:9" ht="39.75" customHeight="1" thickBot="1">
      <c r="A82" s="735"/>
      <c r="B82" s="736"/>
      <c r="C82" s="737"/>
      <c r="D82" s="170" t="s">
        <v>189</v>
      </c>
      <c r="E82" s="560">
        <f>HEMOFILIE!B75</f>
        <v>1</v>
      </c>
      <c r="F82" s="422">
        <v>0</v>
      </c>
      <c r="G82" s="422">
        <v>0</v>
      </c>
      <c r="H82" s="170" t="s">
        <v>292</v>
      </c>
      <c r="I82" s="566">
        <f>HEMOFILIE!E75/HEMOFILIE!B75</f>
        <v>1061.56</v>
      </c>
    </row>
    <row r="83" spans="1:9" ht="39.75" customHeight="1" thickBot="1">
      <c r="A83" s="738"/>
      <c r="B83" s="739"/>
      <c r="C83" s="740"/>
      <c r="D83" s="170" t="s">
        <v>132</v>
      </c>
      <c r="E83" s="558">
        <v>0</v>
      </c>
      <c r="F83" s="170">
        <v>0</v>
      </c>
      <c r="G83" s="170">
        <v>0</v>
      </c>
      <c r="H83" s="170"/>
      <c r="I83" s="566">
        <v>0</v>
      </c>
    </row>
    <row r="84" spans="1:9" ht="39.75" customHeight="1" thickBot="1">
      <c r="A84" s="732" t="s">
        <v>156</v>
      </c>
      <c r="B84" s="733"/>
      <c r="C84" s="734"/>
      <c r="D84" s="170" t="s">
        <v>190</v>
      </c>
      <c r="E84" s="562">
        <v>0</v>
      </c>
      <c r="F84" s="431">
        <v>0</v>
      </c>
      <c r="G84" s="431">
        <v>0</v>
      </c>
      <c r="H84" s="170" t="s">
        <v>191</v>
      </c>
      <c r="I84" s="566"/>
    </row>
    <row r="85" spans="1:9" ht="43.5" customHeight="1" thickBot="1">
      <c r="A85" s="735"/>
      <c r="B85" s="736"/>
      <c r="C85" s="737"/>
      <c r="D85" s="170" t="s">
        <v>72</v>
      </c>
      <c r="E85" s="562">
        <v>0</v>
      </c>
      <c r="F85" s="431">
        <v>0</v>
      </c>
      <c r="G85" s="431">
        <v>0</v>
      </c>
      <c r="H85" s="170" t="s">
        <v>790</v>
      </c>
      <c r="I85" s="566"/>
    </row>
    <row r="86" spans="1:9" ht="39.75" customHeight="1" thickBot="1">
      <c r="A86" s="735"/>
      <c r="B86" s="736"/>
      <c r="C86" s="737"/>
      <c r="D86" s="170" t="s">
        <v>192</v>
      </c>
      <c r="E86" s="559">
        <f>'BOLI RARE'!C12</f>
        <v>6</v>
      </c>
      <c r="F86" s="422">
        <v>0</v>
      </c>
      <c r="G86" s="422">
        <v>0</v>
      </c>
      <c r="H86" s="170" t="s">
        <v>193</v>
      </c>
      <c r="I86" s="566">
        <f>'BOLI RARE'!C20/'BOLI RARE'!C12</f>
        <v>295208.3416666667</v>
      </c>
    </row>
    <row r="87" spans="1:9" ht="39.75" customHeight="1" thickBot="1">
      <c r="A87" s="735"/>
      <c r="B87" s="736"/>
      <c r="C87" s="737"/>
      <c r="D87" s="170" t="s">
        <v>194</v>
      </c>
      <c r="E87" s="562">
        <v>0</v>
      </c>
      <c r="F87" s="431">
        <v>0</v>
      </c>
      <c r="G87" s="431">
        <v>0</v>
      </c>
      <c r="H87" s="170" t="s">
        <v>195</v>
      </c>
      <c r="I87" s="566">
        <v>0</v>
      </c>
    </row>
    <row r="88" spans="1:9" ht="39.75" customHeight="1" thickBot="1">
      <c r="A88" s="735"/>
      <c r="B88" s="736"/>
      <c r="C88" s="737"/>
      <c r="D88" s="170" t="s">
        <v>196</v>
      </c>
      <c r="E88" s="562">
        <v>0</v>
      </c>
      <c r="F88" s="431">
        <v>0</v>
      </c>
      <c r="G88" s="431">
        <v>0</v>
      </c>
      <c r="H88" s="170" t="s">
        <v>197</v>
      </c>
      <c r="I88" s="566">
        <v>0</v>
      </c>
    </row>
    <row r="89" spans="1:9" ht="39.75" customHeight="1" thickBot="1">
      <c r="A89" s="735"/>
      <c r="B89" s="736"/>
      <c r="C89" s="737"/>
      <c r="D89" s="170" t="s">
        <v>198</v>
      </c>
      <c r="E89" s="562">
        <v>0</v>
      </c>
      <c r="F89" s="431">
        <v>0</v>
      </c>
      <c r="G89" s="431">
        <v>0</v>
      </c>
      <c r="H89" s="170" t="s">
        <v>199</v>
      </c>
      <c r="I89" s="566">
        <v>0</v>
      </c>
    </row>
    <row r="90" spans="1:9" ht="39.75" customHeight="1" thickBot="1">
      <c r="A90" s="735"/>
      <c r="B90" s="736"/>
      <c r="C90" s="737"/>
      <c r="D90" s="170" t="s">
        <v>200</v>
      </c>
      <c r="E90" s="562">
        <v>0</v>
      </c>
      <c r="F90" s="431">
        <v>0</v>
      </c>
      <c r="G90" s="431">
        <v>0</v>
      </c>
      <c r="H90" s="170" t="s">
        <v>201</v>
      </c>
      <c r="I90" s="566">
        <v>0</v>
      </c>
    </row>
    <row r="91" spans="1:9" ht="39.75" customHeight="1" thickBot="1">
      <c r="A91" s="735"/>
      <c r="B91" s="736"/>
      <c r="C91" s="737"/>
      <c r="D91" s="170" t="s">
        <v>155</v>
      </c>
      <c r="E91" s="562">
        <v>0</v>
      </c>
      <c r="F91" s="431">
        <v>0</v>
      </c>
      <c r="G91" s="431">
        <v>0</v>
      </c>
      <c r="H91" s="170" t="s">
        <v>780</v>
      </c>
      <c r="I91" s="566">
        <v>0</v>
      </c>
    </row>
    <row r="92" spans="1:9" ht="39.75" customHeight="1" thickBot="1">
      <c r="A92" s="735"/>
      <c r="B92" s="736"/>
      <c r="C92" s="737"/>
      <c r="D92" s="170" t="s">
        <v>202</v>
      </c>
      <c r="E92" s="562">
        <v>0</v>
      </c>
      <c r="F92" s="431">
        <v>0</v>
      </c>
      <c r="G92" s="431">
        <v>0</v>
      </c>
      <c r="H92" s="170" t="s">
        <v>781</v>
      </c>
      <c r="I92" s="566">
        <v>0</v>
      </c>
    </row>
    <row r="93" spans="1:9" ht="39.75" customHeight="1" thickBot="1">
      <c r="A93" s="735"/>
      <c r="B93" s="736"/>
      <c r="C93" s="737"/>
      <c r="D93" s="170" t="s">
        <v>203</v>
      </c>
      <c r="E93" s="562">
        <v>0</v>
      </c>
      <c r="F93" s="431">
        <v>0</v>
      </c>
      <c r="G93" s="431">
        <v>0</v>
      </c>
      <c r="H93" s="170" t="s">
        <v>775</v>
      </c>
      <c r="I93" s="566">
        <v>0</v>
      </c>
    </row>
    <row r="94" spans="1:9" ht="39.75" customHeight="1" thickBot="1">
      <c r="A94" s="735"/>
      <c r="B94" s="736"/>
      <c r="C94" s="737"/>
      <c r="D94" s="170" t="s">
        <v>791</v>
      </c>
      <c r="E94" s="562">
        <v>0</v>
      </c>
      <c r="F94" s="431">
        <v>0</v>
      </c>
      <c r="G94" s="431">
        <v>0</v>
      </c>
      <c r="H94" s="170" t="s">
        <v>73</v>
      </c>
      <c r="I94" s="566">
        <v>0</v>
      </c>
    </row>
    <row r="95" spans="1:9" ht="39.75" customHeight="1" thickBot="1">
      <c r="A95" s="735"/>
      <c r="B95" s="736"/>
      <c r="C95" s="737"/>
      <c r="D95" s="170" t="s">
        <v>74</v>
      </c>
      <c r="E95" s="562">
        <v>0</v>
      </c>
      <c r="F95" s="431">
        <v>0</v>
      </c>
      <c r="G95" s="431">
        <v>0</v>
      </c>
      <c r="H95" s="170" t="s">
        <v>75</v>
      </c>
      <c r="I95" s="566">
        <v>0</v>
      </c>
    </row>
    <row r="96" spans="1:9" ht="39.75" customHeight="1" thickBot="1">
      <c r="A96" s="735"/>
      <c r="B96" s="736"/>
      <c r="C96" s="737"/>
      <c r="D96" s="170" t="s">
        <v>204</v>
      </c>
      <c r="E96" s="562">
        <v>0</v>
      </c>
      <c r="F96" s="431">
        <v>0</v>
      </c>
      <c r="G96" s="431">
        <v>0</v>
      </c>
      <c r="H96" s="170" t="s">
        <v>205</v>
      </c>
      <c r="I96" s="566">
        <v>0</v>
      </c>
    </row>
    <row r="97" spans="1:9" ht="39.75" customHeight="1" thickBot="1">
      <c r="A97" s="735"/>
      <c r="B97" s="736"/>
      <c r="C97" s="737"/>
      <c r="D97" s="170" t="s">
        <v>567</v>
      </c>
      <c r="E97" s="559">
        <f>'BOLI RARE'!D97</f>
        <v>6</v>
      </c>
      <c r="F97" s="422">
        <v>0</v>
      </c>
      <c r="G97" s="422">
        <v>0</v>
      </c>
      <c r="H97" s="170" t="s">
        <v>76</v>
      </c>
      <c r="I97" s="566">
        <f>'BOLI RARE'!G97/'BOLI RARE'!D97</f>
        <v>34144.58666666666</v>
      </c>
    </row>
    <row r="98" spans="1:9" ht="39.75" customHeight="1" thickBot="1">
      <c r="A98" s="735"/>
      <c r="B98" s="736"/>
      <c r="C98" s="737"/>
      <c r="D98" s="170" t="s">
        <v>133</v>
      </c>
      <c r="E98" s="558">
        <v>0</v>
      </c>
      <c r="F98" s="170">
        <v>0</v>
      </c>
      <c r="G98" s="170">
        <v>0</v>
      </c>
      <c r="H98" s="170" t="s">
        <v>521</v>
      </c>
      <c r="I98" s="566">
        <v>0</v>
      </c>
    </row>
    <row r="99" spans="1:9" ht="39.75" customHeight="1" thickBot="1">
      <c r="A99" s="735"/>
      <c r="B99" s="736"/>
      <c r="C99" s="737"/>
      <c r="D99" s="170" t="s">
        <v>522</v>
      </c>
      <c r="E99" s="558">
        <v>0</v>
      </c>
      <c r="F99" s="170">
        <v>0</v>
      </c>
      <c r="G99" s="170">
        <v>0</v>
      </c>
      <c r="H99" s="170" t="s">
        <v>523</v>
      </c>
      <c r="I99" s="566">
        <v>0</v>
      </c>
    </row>
    <row r="100" spans="1:9" ht="39.75" customHeight="1" thickBot="1">
      <c r="A100" s="735"/>
      <c r="B100" s="736"/>
      <c r="C100" s="737"/>
      <c r="D100" s="170" t="s">
        <v>206</v>
      </c>
      <c r="E100" s="558">
        <v>0</v>
      </c>
      <c r="F100" s="170">
        <v>0</v>
      </c>
      <c r="G100" s="170">
        <v>0</v>
      </c>
      <c r="H100" s="170" t="s">
        <v>207</v>
      </c>
      <c r="I100" s="566">
        <v>0</v>
      </c>
    </row>
    <row r="101" spans="1:9" ht="39.75" customHeight="1" thickBot="1">
      <c r="A101" s="735"/>
      <c r="B101" s="736"/>
      <c r="C101" s="737"/>
      <c r="D101" s="170" t="s">
        <v>208</v>
      </c>
      <c r="E101" s="558">
        <v>0</v>
      </c>
      <c r="F101" s="170">
        <v>0</v>
      </c>
      <c r="G101" s="170">
        <v>0</v>
      </c>
      <c r="H101" s="170" t="s">
        <v>209</v>
      </c>
      <c r="I101" s="566">
        <v>0</v>
      </c>
    </row>
    <row r="102" spans="1:9" ht="39.75" customHeight="1" thickBot="1">
      <c r="A102" s="735"/>
      <c r="B102" s="736"/>
      <c r="C102" s="737"/>
      <c r="D102" s="170" t="s">
        <v>134</v>
      </c>
      <c r="E102" s="558">
        <v>0</v>
      </c>
      <c r="F102" s="170">
        <v>0</v>
      </c>
      <c r="G102" s="170">
        <v>0</v>
      </c>
      <c r="H102" s="170" t="s">
        <v>135</v>
      </c>
      <c r="I102" s="566">
        <v>0</v>
      </c>
    </row>
    <row r="103" spans="1:9" ht="39.75" customHeight="1" thickBot="1">
      <c r="A103" s="735"/>
      <c r="B103" s="736"/>
      <c r="C103" s="737"/>
      <c r="D103" s="170" t="s">
        <v>136</v>
      </c>
      <c r="E103" s="558">
        <v>0</v>
      </c>
      <c r="F103" s="170">
        <v>0</v>
      </c>
      <c r="G103" s="170">
        <v>0</v>
      </c>
      <c r="H103" s="170" t="s">
        <v>137</v>
      </c>
      <c r="I103" s="566">
        <v>0</v>
      </c>
    </row>
    <row r="104" spans="1:9" ht="39.75" customHeight="1" thickBot="1">
      <c r="A104" s="735"/>
      <c r="B104" s="736"/>
      <c r="C104" s="737"/>
      <c r="D104" s="170" t="s">
        <v>138</v>
      </c>
      <c r="E104" s="558">
        <v>0</v>
      </c>
      <c r="F104" s="170">
        <v>0</v>
      </c>
      <c r="G104" s="170">
        <v>0</v>
      </c>
      <c r="H104" s="170" t="s">
        <v>568</v>
      </c>
      <c r="I104" s="566">
        <v>0</v>
      </c>
    </row>
    <row r="105" spans="1:9" ht="39.75" customHeight="1" thickBot="1">
      <c r="A105" s="735"/>
      <c r="B105" s="736"/>
      <c r="C105" s="737"/>
      <c r="D105" s="170" t="s">
        <v>569</v>
      </c>
      <c r="E105" s="558">
        <v>0</v>
      </c>
      <c r="F105" s="170">
        <v>0</v>
      </c>
      <c r="G105" s="170">
        <v>0</v>
      </c>
      <c r="H105" s="170" t="s">
        <v>570</v>
      </c>
      <c r="I105" s="566">
        <v>0</v>
      </c>
    </row>
    <row r="106" spans="1:9" ht="39.75" customHeight="1" thickBot="1">
      <c r="A106" s="735"/>
      <c r="B106" s="736"/>
      <c r="C106" s="737"/>
      <c r="D106" s="170" t="s">
        <v>139</v>
      </c>
      <c r="E106" s="558">
        <v>0</v>
      </c>
      <c r="F106" s="170">
        <v>0</v>
      </c>
      <c r="G106" s="170">
        <v>0</v>
      </c>
      <c r="H106" s="170" t="s">
        <v>365</v>
      </c>
      <c r="I106" s="566">
        <v>0</v>
      </c>
    </row>
    <row r="107" spans="1:9" ht="39.75" customHeight="1" thickBot="1">
      <c r="A107" s="735"/>
      <c r="B107" s="736"/>
      <c r="C107" s="737"/>
      <c r="D107" s="170" t="s">
        <v>366</v>
      </c>
      <c r="E107" s="558">
        <v>0</v>
      </c>
      <c r="F107" s="170">
        <v>0</v>
      </c>
      <c r="G107" s="170">
        <v>0</v>
      </c>
      <c r="H107" s="170" t="s">
        <v>367</v>
      </c>
      <c r="I107" s="566">
        <v>0</v>
      </c>
    </row>
    <row r="108" spans="1:9" ht="39.75" customHeight="1" thickBot="1">
      <c r="A108" s="735"/>
      <c r="B108" s="736"/>
      <c r="C108" s="737"/>
      <c r="D108" s="170" t="s">
        <v>77</v>
      </c>
      <c r="E108" s="558">
        <v>0</v>
      </c>
      <c r="F108" s="170">
        <v>0</v>
      </c>
      <c r="G108" s="170">
        <v>0</v>
      </c>
      <c r="H108" s="170" t="s">
        <v>78</v>
      </c>
      <c r="I108" s="566">
        <v>0</v>
      </c>
    </row>
    <row r="109" spans="1:9" ht="39.75" customHeight="1" thickBot="1">
      <c r="A109" s="735"/>
      <c r="B109" s="736"/>
      <c r="C109" s="737"/>
      <c r="D109" s="170" t="s">
        <v>79</v>
      </c>
      <c r="E109" s="558">
        <v>0</v>
      </c>
      <c r="F109" s="170">
        <v>0</v>
      </c>
      <c r="G109" s="170">
        <v>0</v>
      </c>
      <c r="H109" s="170" t="s">
        <v>80</v>
      </c>
      <c r="I109" s="566">
        <v>0</v>
      </c>
    </row>
    <row r="110" spans="1:9" ht="39.75" customHeight="1" thickBot="1">
      <c r="A110" s="735"/>
      <c r="B110" s="736"/>
      <c r="C110" s="737"/>
      <c r="D110" s="170" t="s">
        <v>81</v>
      </c>
      <c r="E110" s="558">
        <v>0</v>
      </c>
      <c r="F110" s="170">
        <v>0</v>
      </c>
      <c r="G110" s="170">
        <v>0</v>
      </c>
      <c r="H110" s="170" t="s">
        <v>82</v>
      </c>
      <c r="I110" s="566">
        <v>0</v>
      </c>
    </row>
    <row r="111" spans="1:9" ht="39.75" customHeight="1" thickBot="1">
      <c r="A111" s="735"/>
      <c r="B111" s="736"/>
      <c r="C111" s="737"/>
      <c r="D111" s="170" t="s">
        <v>83</v>
      </c>
      <c r="E111" s="563">
        <f>'BOLI RARE'!A89</f>
        <v>6</v>
      </c>
      <c r="F111" s="432">
        <v>0</v>
      </c>
      <c r="G111" s="432">
        <v>0</v>
      </c>
      <c r="H111" s="170" t="s">
        <v>84</v>
      </c>
      <c r="I111" s="566">
        <f>'BOLI RARE'!M89/'BOLI RARE'!A89</f>
        <v>13610.71</v>
      </c>
    </row>
    <row r="112" spans="1:9" ht="39.75" customHeight="1" thickBot="1">
      <c r="A112" s="735"/>
      <c r="B112" s="736"/>
      <c r="C112" s="737"/>
      <c r="D112" s="170" t="s">
        <v>85</v>
      </c>
      <c r="E112" s="563">
        <f>'BOLI RARE'!B89</f>
        <v>1</v>
      </c>
      <c r="F112" s="432">
        <v>0</v>
      </c>
      <c r="G112" s="432">
        <v>0</v>
      </c>
      <c r="H112" s="170" t="s">
        <v>86</v>
      </c>
      <c r="I112" s="566">
        <f>'BOLI RARE'!N89/'BOLI RARE'!B89</f>
        <v>5168.6</v>
      </c>
    </row>
    <row r="113" spans="1:9" ht="39.75" customHeight="1" thickBot="1">
      <c r="A113" s="735"/>
      <c r="B113" s="736"/>
      <c r="C113" s="737"/>
      <c r="D113" s="170" t="s">
        <v>87</v>
      </c>
      <c r="E113" s="563">
        <f>'BOLI RARE'!C89</f>
        <v>7</v>
      </c>
      <c r="F113" s="432">
        <v>0</v>
      </c>
      <c r="G113" s="432">
        <v>0</v>
      </c>
      <c r="H113" s="170" t="s">
        <v>88</v>
      </c>
      <c r="I113" s="566">
        <f>'BOLI RARE'!O89/'BOLI RARE'!C89</f>
        <v>1787.3128571428572</v>
      </c>
    </row>
    <row r="114" spans="1:9" ht="39.75" customHeight="1" thickBot="1">
      <c r="A114" s="735"/>
      <c r="B114" s="736"/>
      <c r="C114" s="737"/>
      <c r="D114" s="170" t="s">
        <v>89</v>
      </c>
      <c r="E114" s="564">
        <v>0</v>
      </c>
      <c r="F114" s="171">
        <v>0</v>
      </c>
      <c r="G114" s="171">
        <v>0</v>
      </c>
      <c r="H114" s="170" t="s">
        <v>90</v>
      </c>
      <c r="I114" s="566">
        <v>0</v>
      </c>
    </row>
    <row r="115" spans="1:9" ht="39.75" customHeight="1" thickBot="1">
      <c r="A115" s="735"/>
      <c r="B115" s="736"/>
      <c r="C115" s="737"/>
      <c r="D115" s="170" t="s">
        <v>91</v>
      </c>
      <c r="E115" s="563">
        <f>'BOLI RARE'!E89</f>
        <v>2</v>
      </c>
      <c r="F115" s="432">
        <v>0</v>
      </c>
      <c r="G115" s="432">
        <v>0</v>
      </c>
      <c r="H115" s="170" t="s">
        <v>92</v>
      </c>
      <c r="I115" s="566">
        <f>'BOLI RARE'!Q89/'BOLI RARE'!E89</f>
        <v>56230.975</v>
      </c>
    </row>
    <row r="116" spans="1:9" ht="39.75" customHeight="1" thickBot="1">
      <c r="A116" s="735"/>
      <c r="B116" s="736"/>
      <c r="C116" s="737"/>
      <c r="D116" s="170" t="s">
        <v>93</v>
      </c>
      <c r="E116" s="564">
        <v>0</v>
      </c>
      <c r="F116" s="171">
        <v>0</v>
      </c>
      <c r="G116" s="171">
        <v>0</v>
      </c>
      <c r="H116" s="170" t="s">
        <v>94</v>
      </c>
      <c r="I116" s="566">
        <v>0</v>
      </c>
    </row>
    <row r="117" spans="1:9" ht="39.75" customHeight="1" thickBot="1">
      <c r="A117" s="735"/>
      <c r="B117" s="736"/>
      <c r="C117" s="737"/>
      <c r="D117" s="170" t="s">
        <v>95</v>
      </c>
      <c r="E117" s="563">
        <f>'BOLI RARE'!G89</f>
        <v>1</v>
      </c>
      <c r="F117" s="432">
        <v>0</v>
      </c>
      <c r="G117" s="432">
        <v>0</v>
      </c>
      <c r="H117" s="170" t="s">
        <v>96</v>
      </c>
      <c r="I117" s="566">
        <f>'BOLI RARE'!S89/'BOLI RARE'!G89</f>
        <v>114521.14</v>
      </c>
    </row>
    <row r="118" spans="1:9" ht="39.75" customHeight="1" thickBot="1">
      <c r="A118" s="735"/>
      <c r="B118" s="736"/>
      <c r="C118" s="737"/>
      <c r="D118" s="170" t="s">
        <v>97</v>
      </c>
      <c r="E118" s="564">
        <v>0</v>
      </c>
      <c r="F118" s="171">
        <v>0</v>
      </c>
      <c r="G118" s="171">
        <v>0</v>
      </c>
      <c r="H118" s="170" t="s">
        <v>98</v>
      </c>
      <c r="I118" s="566">
        <v>0</v>
      </c>
    </row>
    <row r="119" spans="1:9" ht="39.75" customHeight="1" thickBot="1">
      <c r="A119" s="735"/>
      <c r="B119" s="736"/>
      <c r="C119" s="737"/>
      <c r="D119" s="170" t="s">
        <v>368</v>
      </c>
      <c r="E119" s="560">
        <f>'BOLI RARE'!I89</f>
        <v>1</v>
      </c>
      <c r="F119" s="432">
        <v>0</v>
      </c>
      <c r="G119" s="432">
        <v>0</v>
      </c>
      <c r="H119" s="170" t="s">
        <v>369</v>
      </c>
      <c r="I119" s="566">
        <f>'BOLI RARE'!U89/'BOLI RARE'!I89</f>
        <v>5201.5</v>
      </c>
    </row>
    <row r="120" spans="1:9" ht="39.75" customHeight="1" thickBot="1">
      <c r="A120" s="738"/>
      <c r="B120" s="739"/>
      <c r="C120" s="740"/>
      <c r="D120" s="170" t="s">
        <v>274</v>
      </c>
      <c r="E120" s="558"/>
      <c r="F120" s="170"/>
      <c r="G120" s="170"/>
      <c r="H120" s="170"/>
      <c r="I120" s="566"/>
    </row>
    <row r="121" spans="1:9" ht="39.75" customHeight="1" thickBot="1">
      <c r="A121" s="732" t="s">
        <v>210</v>
      </c>
      <c r="B121" s="733"/>
      <c r="C121" s="734"/>
      <c r="D121" s="170" t="s">
        <v>211</v>
      </c>
      <c r="E121" s="558">
        <v>0</v>
      </c>
      <c r="F121" s="170">
        <v>0</v>
      </c>
      <c r="G121" s="170">
        <v>0</v>
      </c>
      <c r="H121" s="170" t="s">
        <v>524</v>
      </c>
      <c r="I121" s="566"/>
    </row>
    <row r="122" spans="1:9" ht="39.75" customHeight="1" thickBot="1">
      <c r="A122" s="735"/>
      <c r="B122" s="736"/>
      <c r="C122" s="737"/>
      <c r="D122" s="174" t="s">
        <v>99</v>
      </c>
      <c r="E122" s="558">
        <v>0</v>
      </c>
      <c r="F122" s="170">
        <v>0</v>
      </c>
      <c r="G122" s="170">
        <v>0</v>
      </c>
      <c r="H122" s="174" t="s">
        <v>100</v>
      </c>
      <c r="I122" s="566"/>
    </row>
    <row r="123" spans="1:9" ht="39.75" customHeight="1" thickBot="1">
      <c r="A123" s="735"/>
      <c r="B123" s="736"/>
      <c r="C123" s="737"/>
      <c r="D123" s="170" t="s">
        <v>212</v>
      </c>
      <c r="E123" s="558">
        <v>0</v>
      </c>
      <c r="F123" s="170">
        <v>0</v>
      </c>
      <c r="G123" s="170">
        <v>0</v>
      </c>
      <c r="H123" s="170" t="s">
        <v>213</v>
      </c>
      <c r="I123" s="566"/>
    </row>
    <row r="124" spans="1:9" ht="39.75" customHeight="1" thickBot="1">
      <c r="A124" s="738"/>
      <c r="B124" s="739"/>
      <c r="C124" s="740"/>
      <c r="D124" s="170" t="s">
        <v>274</v>
      </c>
      <c r="E124" s="558"/>
      <c r="F124" s="170"/>
      <c r="G124" s="170"/>
      <c r="H124" s="170"/>
      <c r="I124" s="566"/>
    </row>
    <row r="125" spans="1:9" ht="39.75" customHeight="1" thickBot="1">
      <c r="A125" s="751" t="s">
        <v>255</v>
      </c>
      <c r="B125" s="754" t="s">
        <v>623</v>
      </c>
      <c r="C125" s="755"/>
      <c r="D125" s="174" t="s">
        <v>525</v>
      </c>
      <c r="E125" s="558">
        <v>0</v>
      </c>
      <c r="F125" s="170">
        <v>0</v>
      </c>
      <c r="G125" s="170">
        <v>0</v>
      </c>
      <c r="H125" s="174" t="s">
        <v>777</v>
      </c>
      <c r="I125" s="566"/>
    </row>
    <row r="126" spans="1:9" ht="39.75" customHeight="1" thickBot="1">
      <c r="A126" s="752"/>
      <c r="B126" s="723" t="s">
        <v>624</v>
      </c>
      <c r="C126" s="725"/>
      <c r="D126" s="174" t="s">
        <v>776</v>
      </c>
      <c r="E126" s="558">
        <v>0</v>
      </c>
      <c r="F126" s="170">
        <v>0</v>
      </c>
      <c r="G126" s="170">
        <v>0</v>
      </c>
      <c r="H126" s="174" t="s">
        <v>293</v>
      </c>
      <c r="I126" s="566"/>
    </row>
    <row r="127" spans="1:9" ht="39.75" customHeight="1" thickBot="1">
      <c r="A127" s="752"/>
      <c r="B127" s="726"/>
      <c r="C127" s="728"/>
      <c r="D127" s="174" t="s">
        <v>288</v>
      </c>
      <c r="E127" s="558">
        <v>0</v>
      </c>
      <c r="F127" s="170">
        <v>0</v>
      </c>
      <c r="G127" s="170">
        <v>0</v>
      </c>
      <c r="H127" s="174" t="s">
        <v>294</v>
      </c>
      <c r="I127" s="566"/>
    </row>
    <row r="128" spans="1:9" ht="39.75" customHeight="1" thickBot="1">
      <c r="A128" s="752"/>
      <c r="B128" s="729"/>
      <c r="C128" s="731"/>
      <c r="D128" s="174" t="s">
        <v>274</v>
      </c>
      <c r="E128" s="558">
        <v>0</v>
      </c>
      <c r="F128" s="170">
        <v>0</v>
      </c>
      <c r="G128" s="170">
        <v>0</v>
      </c>
      <c r="H128" s="174"/>
      <c r="I128" s="566"/>
    </row>
    <row r="129" spans="1:9" ht="39.75" customHeight="1" thickBot="1">
      <c r="A129" s="753"/>
      <c r="B129" s="754" t="s">
        <v>594</v>
      </c>
      <c r="C129" s="756"/>
      <c r="D129" s="755"/>
      <c r="E129" s="558"/>
      <c r="F129" s="170"/>
      <c r="G129" s="170"/>
      <c r="H129" s="170"/>
      <c r="I129" s="566"/>
    </row>
    <row r="130" spans="1:9" ht="39.75" customHeight="1" thickBot="1">
      <c r="A130" s="732" t="s">
        <v>256</v>
      </c>
      <c r="B130" s="733"/>
      <c r="C130" s="734"/>
      <c r="D130" s="170" t="s">
        <v>214</v>
      </c>
      <c r="E130" s="558">
        <v>0</v>
      </c>
      <c r="F130" s="170">
        <v>0</v>
      </c>
      <c r="G130" s="170">
        <v>0</v>
      </c>
      <c r="H130" s="170" t="s">
        <v>215</v>
      </c>
      <c r="I130" s="566"/>
    </row>
    <row r="131" spans="1:9" ht="39.75" customHeight="1" thickBot="1">
      <c r="A131" s="735"/>
      <c r="B131" s="736"/>
      <c r="C131" s="737"/>
      <c r="D131" s="170" t="s">
        <v>216</v>
      </c>
      <c r="E131" s="560">
        <f>ORTOPEDIE!R12</f>
        <v>40</v>
      </c>
      <c r="F131" s="422">
        <v>0</v>
      </c>
      <c r="G131" s="422">
        <v>0</v>
      </c>
      <c r="H131" s="170" t="s">
        <v>217</v>
      </c>
      <c r="I131" s="567">
        <f>ORTOPEDIE!R21/ORTOPEDIE!R12</f>
        <v>2869.2127499999997</v>
      </c>
    </row>
    <row r="132" spans="1:9" ht="39.75" customHeight="1" thickBot="1">
      <c r="A132" s="735"/>
      <c r="B132" s="736"/>
      <c r="C132" s="737"/>
      <c r="D132" s="170" t="s">
        <v>218</v>
      </c>
      <c r="E132" s="558">
        <v>0</v>
      </c>
      <c r="F132" s="170">
        <v>0</v>
      </c>
      <c r="G132" s="170">
        <v>0</v>
      </c>
      <c r="H132" s="170" t="s">
        <v>219</v>
      </c>
      <c r="I132" s="566"/>
    </row>
    <row r="133" spans="1:9" ht="39.75" customHeight="1" thickBot="1">
      <c r="A133" s="735"/>
      <c r="B133" s="736"/>
      <c r="C133" s="737"/>
      <c r="D133" s="170" t="s">
        <v>220</v>
      </c>
      <c r="E133" s="558">
        <v>0</v>
      </c>
      <c r="F133" s="170">
        <v>0</v>
      </c>
      <c r="G133" s="170">
        <v>0</v>
      </c>
      <c r="H133" s="170" t="s">
        <v>221</v>
      </c>
      <c r="I133" s="566"/>
    </row>
    <row r="134" spans="1:9" ht="39.75" customHeight="1" thickBot="1">
      <c r="A134" s="735"/>
      <c r="B134" s="736"/>
      <c r="C134" s="737"/>
      <c r="D134" s="170" t="s">
        <v>370</v>
      </c>
      <c r="E134" s="558">
        <v>0</v>
      </c>
      <c r="F134" s="170">
        <v>0</v>
      </c>
      <c r="G134" s="170">
        <v>0</v>
      </c>
      <c r="H134" s="170" t="s">
        <v>371</v>
      </c>
      <c r="I134" s="566"/>
    </row>
    <row r="135" spans="1:9" ht="39.75" customHeight="1" thickBot="1">
      <c r="A135" s="735"/>
      <c r="B135" s="736"/>
      <c r="C135" s="737"/>
      <c r="D135" s="170" t="s">
        <v>372</v>
      </c>
      <c r="E135" s="558">
        <v>0</v>
      </c>
      <c r="F135" s="170">
        <v>0</v>
      </c>
      <c r="G135" s="170">
        <v>0</v>
      </c>
      <c r="H135" s="170" t="s">
        <v>157</v>
      </c>
      <c r="I135" s="566"/>
    </row>
    <row r="136" spans="1:9" ht="39.75" customHeight="1" thickBot="1">
      <c r="A136" s="735"/>
      <c r="B136" s="736"/>
      <c r="C136" s="737"/>
      <c r="D136" s="170" t="s">
        <v>222</v>
      </c>
      <c r="E136" s="558">
        <v>0</v>
      </c>
      <c r="F136" s="170">
        <v>0</v>
      </c>
      <c r="G136" s="170">
        <v>0</v>
      </c>
      <c r="H136" s="170" t="s">
        <v>223</v>
      </c>
      <c r="I136" s="566"/>
    </row>
    <row r="137" spans="1:9" ht="39.75" customHeight="1" thickBot="1">
      <c r="A137" s="735"/>
      <c r="B137" s="736"/>
      <c r="C137" s="737"/>
      <c r="D137" s="170" t="s">
        <v>224</v>
      </c>
      <c r="E137" s="558">
        <v>0</v>
      </c>
      <c r="F137" s="170">
        <v>0</v>
      </c>
      <c r="G137" s="170">
        <v>0</v>
      </c>
      <c r="H137" s="170" t="s">
        <v>225</v>
      </c>
      <c r="I137" s="566"/>
    </row>
    <row r="138" spans="1:9" ht="39.75" customHeight="1" thickBot="1">
      <c r="A138" s="735"/>
      <c r="B138" s="736"/>
      <c r="C138" s="737"/>
      <c r="D138" s="170" t="s">
        <v>402</v>
      </c>
      <c r="E138" s="558">
        <v>0</v>
      </c>
      <c r="F138" s="170">
        <v>0</v>
      </c>
      <c r="G138" s="170">
        <v>0</v>
      </c>
      <c r="H138" s="170" t="s">
        <v>373</v>
      </c>
      <c r="I138" s="566"/>
    </row>
    <row r="139" spans="1:9" ht="39.75" customHeight="1" thickBot="1">
      <c r="A139" s="735"/>
      <c r="B139" s="736"/>
      <c r="C139" s="737"/>
      <c r="D139" s="174" t="s">
        <v>401</v>
      </c>
      <c r="E139" s="558">
        <v>0</v>
      </c>
      <c r="F139" s="170">
        <v>0</v>
      </c>
      <c r="G139" s="170">
        <v>0</v>
      </c>
      <c r="H139" s="174" t="s">
        <v>374</v>
      </c>
      <c r="I139" s="566"/>
    </row>
    <row r="140" spans="1:9" ht="39.75" customHeight="1" thickBot="1">
      <c r="A140" s="738"/>
      <c r="B140" s="739"/>
      <c r="C140" s="740"/>
      <c r="D140" s="170" t="s">
        <v>274</v>
      </c>
      <c r="E140" s="558"/>
      <c r="F140" s="170"/>
      <c r="G140" s="170"/>
      <c r="H140" s="170"/>
      <c r="I140" s="566"/>
    </row>
    <row r="141" spans="1:9" ht="39.75" customHeight="1" thickBot="1">
      <c r="A141" s="732" t="s">
        <v>375</v>
      </c>
      <c r="B141" s="733"/>
      <c r="C141" s="734"/>
      <c r="D141" s="170" t="s">
        <v>101</v>
      </c>
      <c r="E141" s="560">
        <f>'TRANSPLANT 1'!A13</f>
        <v>44</v>
      </c>
      <c r="F141" s="422">
        <v>0</v>
      </c>
      <c r="G141" s="422">
        <v>0</v>
      </c>
      <c r="H141" s="170" t="s">
        <v>102</v>
      </c>
      <c r="I141" s="567">
        <f>'TRANSPLANT 1'!B13/'TRANSPLANT 1'!A13</f>
        <v>4756.74090909091</v>
      </c>
    </row>
    <row r="142" spans="1:9" ht="39.75" customHeight="1" thickBot="1">
      <c r="A142" s="735"/>
      <c r="B142" s="736"/>
      <c r="C142" s="737"/>
      <c r="D142" s="170" t="s">
        <v>376</v>
      </c>
      <c r="E142" s="558">
        <v>0</v>
      </c>
      <c r="F142" s="170">
        <v>0</v>
      </c>
      <c r="G142" s="170">
        <v>0</v>
      </c>
      <c r="H142" s="170" t="s">
        <v>377</v>
      </c>
      <c r="I142" s="566">
        <v>0</v>
      </c>
    </row>
    <row r="143" spans="1:9" ht="39.75" customHeight="1" thickBot="1">
      <c r="A143" s="738"/>
      <c r="B143" s="739"/>
      <c r="C143" s="740"/>
      <c r="D143" s="170" t="s">
        <v>274</v>
      </c>
      <c r="E143" s="558"/>
      <c r="F143" s="170"/>
      <c r="G143" s="170"/>
      <c r="H143" s="170"/>
      <c r="I143" s="566"/>
    </row>
    <row r="144" spans="1:9" ht="39.75" customHeight="1" thickBot="1">
      <c r="A144" s="732" t="s">
        <v>748</v>
      </c>
      <c r="B144" s="733"/>
      <c r="C144" s="734"/>
      <c r="D144" s="170" t="s">
        <v>764</v>
      </c>
      <c r="E144" s="561">
        <f>'DIALIZA '!H25</f>
        <v>236</v>
      </c>
      <c r="F144" s="422">
        <v>0</v>
      </c>
      <c r="G144" s="422">
        <v>0</v>
      </c>
      <c r="H144" s="170" t="s">
        <v>378</v>
      </c>
      <c r="I144" s="567">
        <f>'DIALIZA '!S13/'DIALIZA '!L13</f>
        <v>601.6252885693556</v>
      </c>
    </row>
    <row r="145" spans="1:9" ht="39.75" customHeight="1" thickBot="1">
      <c r="A145" s="735"/>
      <c r="B145" s="736"/>
      <c r="C145" s="737"/>
      <c r="D145" s="170" t="s">
        <v>765</v>
      </c>
      <c r="E145" s="560">
        <f>'DIALIZA '!G13</f>
        <v>37</v>
      </c>
      <c r="F145" s="422">
        <v>0</v>
      </c>
      <c r="G145" s="422">
        <v>0</v>
      </c>
      <c r="H145" s="170" t="s">
        <v>347</v>
      </c>
      <c r="I145" s="567">
        <f>'DIALIZA '!T13/'DIALIZA '!N13</f>
        <v>675.6630934150077</v>
      </c>
    </row>
    <row r="146" spans="1:9" ht="39.75" customHeight="1" thickBot="1">
      <c r="A146" s="735"/>
      <c r="B146" s="736"/>
      <c r="C146" s="737"/>
      <c r="D146" s="170" t="s">
        <v>766</v>
      </c>
      <c r="E146" s="560">
        <f>'DIALIZA '!H13</f>
        <v>5</v>
      </c>
      <c r="F146" s="422">
        <v>0</v>
      </c>
      <c r="G146" s="422">
        <v>0</v>
      </c>
      <c r="H146" s="170" t="s">
        <v>379</v>
      </c>
      <c r="I146" s="567">
        <f>'DIALIZA '!U13/'DIALIZA '!H13</f>
        <v>27301.953999999998</v>
      </c>
    </row>
    <row r="147" spans="1:9" ht="39.75" customHeight="1" thickBot="1">
      <c r="A147" s="735"/>
      <c r="B147" s="736"/>
      <c r="C147" s="737"/>
      <c r="D147" s="170" t="s">
        <v>767</v>
      </c>
      <c r="E147" s="558">
        <v>0</v>
      </c>
      <c r="F147" s="170">
        <v>0</v>
      </c>
      <c r="G147" s="170">
        <v>0</v>
      </c>
      <c r="H147" s="170" t="s">
        <v>380</v>
      </c>
      <c r="I147" s="566">
        <v>0</v>
      </c>
    </row>
    <row r="148" spans="1:9" ht="39.75" customHeight="1" thickBot="1">
      <c r="A148" s="738"/>
      <c r="B148" s="739"/>
      <c r="C148" s="740"/>
      <c r="D148" s="170" t="s">
        <v>274</v>
      </c>
      <c r="E148" s="558"/>
      <c r="F148" s="170"/>
      <c r="G148" s="170"/>
      <c r="H148" s="170"/>
      <c r="I148" s="566"/>
    </row>
    <row r="149" spans="1:9" ht="39.75" customHeight="1" thickBot="1">
      <c r="A149" s="744" t="s">
        <v>381</v>
      </c>
      <c r="B149" s="745"/>
      <c r="C149" s="746"/>
      <c r="D149" s="170" t="s">
        <v>362</v>
      </c>
      <c r="E149" s="558">
        <v>0</v>
      </c>
      <c r="F149" s="170">
        <v>0</v>
      </c>
      <c r="G149" s="170">
        <v>0</v>
      </c>
      <c r="H149" s="170" t="s">
        <v>801</v>
      </c>
      <c r="I149" s="566">
        <v>0</v>
      </c>
    </row>
    <row r="150" spans="1:9" ht="39.75" customHeight="1" thickBot="1">
      <c r="A150" s="732" t="s">
        <v>382</v>
      </c>
      <c r="B150" s="734"/>
      <c r="C150" s="747" t="s">
        <v>158</v>
      </c>
      <c r="D150" s="170" t="s">
        <v>226</v>
      </c>
      <c r="E150" s="558">
        <v>0</v>
      </c>
      <c r="F150" s="170">
        <v>0</v>
      </c>
      <c r="G150" s="170">
        <v>0</v>
      </c>
      <c r="H150" s="170" t="s">
        <v>227</v>
      </c>
      <c r="I150" s="566">
        <v>0</v>
      </c>
    </row>
    <row r="151" spans="1:9" ht="39.75" customHeight="1" thickBot="1">
      <c r="A151" s="735"/>
      <c r="B151" s="737"/>
      <c r="C151" s="748"/>
      <c r="D151" s="170" t="s">
        <v>228</v>
      </c>
      <c r="E151" s="558">
        <v>0</v>
      </c>
      <c r="F151" s="170">
        <v>0</v>
      </c>
      <c r="G151" s="170">
        <v>0</v>
      </c>
      <c r="H151" s="170" t="s">
        <v>229</v>
      </c>
      <c r="I151" s="566">
        <v>0</v>
      </c>
    </row>
    <row r="152" spans="1:9" ht="39.75" customHeight="1" thickBot="1">
      <c r="A152" s="735"/>
      <c r="B152" s="737"/>
      <c r="C152" s="748"/>
      <c r="D152" s="170" t="s">
        <v>230</v>
      </c>
      <c r="E152" s="558">
        <v>0</v>
      </c>
      <c r="F152" s="170">
        <v>0</v>
      </c>
      <c r="G152" s="170">
        <v>0</v>
      </c>
      <c r="H152" s="170" t="s">
        <v>231</v>
      </c>
      <c r="I152" s="566">
        <v>0</v>
      </c>
    </row>
    <row r="153" spans="1:9" ht="39.75" customHeight="1" thickBot="1">
      <c r="A153" s="735"/>
      <c r="B153" s="737"/>
      <c r="C153" s="748"/>
      <c r="D153" s="170" t="s">
        <v>232</v>
      </c>
      <c r="E153" s="558">
        <v>0</v>
      </c>
      <c r="F153" s="170">
        <v>0</v>
      </c>
      <c r="G153" s="170">
        <v>0</v>
      </c>
      <c r="H153" s="170" t="s">
        <v>571</v>
      </c>
      <c r="I153" s="566">
        <v>0</v>
      </c>
    </row>
    <row r="154" spans="1:9" ht="39.75" customHeight="1" thickBot="1">
      <c r="A154" s="735"/>
      <c r="B154" s="737"/>
      <c r="C154" s="748"/>
      <c r="D154" s="170" t="s">
        <v>233</v>
      </c>
      <c r="E154" s="558">
        <v>0</v>
      </c>
      <c r="F154" s="170">
        <v>0</v>
      </c>
      <c r="G154" s="170">
        <v>0</v>
      </c>
      <c r="H154" s="170" t="s">
        <v>572</v>
      </c>
      <c r="I154" s="566">
        <v>0</v>
      </c>
    </row>
    <row r="155" spans="1:9" ht="39.75" customHeight="1" thickBot="1">
      <c r="A155" s="735"/>
      <c r="B155" s="737"/>
      <c r="C155" s="748"/>
      <c r="D155" s="170" t="s">
        <v>234</v>
      </c>
      <c r="E155" s="558">
        <v>0</v>
      </c>
      <c r="F155" s="170">
        <v>0</v>
      </c>
      <c r="G155" s="170">
        <v>0</v>
      </c>
      <c r="H155" s="170" t="s">
        <v>800</v>
      </c>
      <c r="I155" s="566">
        <v>0</v>
      </c>
    </row>
    <row r="156" spans="1:9" ht="39.75" customHeight="1" thickBot="1">
      <c r="A156" s="735"/>
      <c r="B156" s="737"/>
      <c r="C156" s="748"/>
      <c r="D156" s="170" t="s">
        <v>739</v>
      </c>
      <c r="E156" s="558">
        <v>0</v>
      </c>
      <c r="F156" s="170">
        <v>0</v>
      </c>
      <c r="G156" s="170">
        <v>0</v>
      </c>
      <c r="H156" s="170" t="s">
        <v>573</v>
      </c>
      <c r="I156" s="566">
        <v>0</v>
      </c>
    </row>
    <row r="157" spans="1:9" ht="39.75" customHeight="1" thickBot="1">
      <c r="A157" s="735"/>
      <c r="B157" s="737"/>
      <c r="C157" s="748"/>
      <c r="D157" s="170" t="s">
        <v>125</v>
      </c>
      <c r="E157" s="558">
        <v>0</v>
      </c>
      <c r="F157" s="170">
        <v>0</v>
      </c>
      <c r="G157" s="170">
        <v>0</v>
      </c>
      <c r="H157" s="170" t="s">
        <v>126</v>
      </c>
      <c r="I157" s="566">
        <v>0</v>
      </c>
    </row>
    <row r="158" spans="1:9" ht="39.75" customHeight="1" thickBot="1">
      <c r="A158" s="735"/>
      <c r="B158" s="737"/>
      <c r="C158" s="748"/>
      <c r="D158" s="170" t="s">
        <v>245</v>
      </c>
      <c r="E158" s="558">
        <v>0</v>
      </c>
      <c r="F158" s="170">
        <v>0</v>
      </c>
      <c r="G158" s="170">
        <v>0</v>
      </c>
      <c r="H158" s="170" t="s">
        <v>353</v>
      </c>
      <c r="I158" s="566">
        <v>0</v>
      </c>
    </row>
    <row r="159" spans="1:9" ht="39.75" customHeight="1" thickBot="1">
      <c r="A159" s="735"/>
      <c r="B159" s="737"/>
      <c r="C159" s="748"/>
      <c r="D159" s="174" t="s">
        <v>103</v>
      </c>
      <c r="E159" s="558">
        <v>0</v>
      </c>
      <c r="F159" s="170">
        <v>0</v>
      </c>
      <c r="G159" s="170">
        <v>0</v>
      </c>
      <c r="H159" s="174" t="s">
        <v>104</v>
      </c>
      <c r="I159" s="566">
        <v>0</v>
      </c>
    </row>
    <row r="160" spans="1:9" ht="39.75" customHeight="1" thickBot="1">
      <c r="A160" s="735"/>
      <c r="B160" s="737"/>
      <c r="C160" s="748"/>
      <c r="D160" s="174" t="s">
        <v>105</v>
      </c>
      <c r="E160" s="558">
        <v>0</v>
      </c>
      <c r="F160" s="170">
        <v>0</v>
      </c>
      <c r="G160" s="170">
        <v>0</v>
      </c>
      <c r="H160" s="174" t="s">
        <v>106</v>
      </c>
      <c r="I160" s="566">
        <v>0</v>
      </c>
    </row>
    <row r="161" spans="1:9" ht="39.75" customHeight="1" thickBot="1">
      <c r="A161" s="735"/>
      <c r="B161" s="737"/>
      <c r="C161" s="748"/>
      <c r="D161" s="174" t="s">
        <v>383</v>
      </c>
      <c r="E161" s="558">
        <v>0</v>
      </c>
      <c r="F161" s="170">
        <v>0</v>
      </c>
      <c r="G161" s="170">
        <v>0</v>
      </c>
      <c r="H161" s="174" t="s">
        <v>107</v>
      </c>
      <c r="I161" s="566">
        <v>0</v>
      </c>
    </row>
    <row r="162" spans="1:9" ht="39.75" customHeight="1" thickBot="1">
      <c r="A162" s="735"/>
      <c r="B162" s="737"/>
      <c r="C162" s="748"/>
      <c r="D162" s="174" t="s">
        <v>384</v>
      </c>
      <c r="E162" s="558">
        <v>0</v>
      </c>
      <c r="F162" s="170">
        <v>0</v>
      </c>
      <c r="G162" s="170">
        <v>0</v>
      </c>
      <c r="H162" s="174" t="s">
        <v>108</v>
      </c>
      <c r="I162" s="566">
        <v>0</v>
      </c>
    </row>
    <row r="163" spans="1:9" ht="39.75" customHeight="1" thickBot="1">
      <c r="A163" s="735"/>
      <c r="B163" s="737"/>
      <c r="C163" s="748"/>
      <c r="D163" s="174" t="s">
        <v>109</v>
      </c>
      <c r="E163" s="558">
        <v>0</v>
      </c>
      <c r="F163" s="170">
        <v>0</v>
      </c>
      <c r="G163" s="170">
        <v>0</v>
      </c>
      <c r="H163" s="174" t="s">
        <v>110</v>
      </c>
      <c r="I163" s="566">
        <v>0</v>
      </c>
    </row>
    <row r="164" spans="1:9" ht="39.75" customHeight="1" thickBot="1">
      <c r="A164" s="735"/>
      <c r="B164" s="737"/>
      <c r="C164" s="748"/>
      <c r="D164" s="174" t="s">
        <v>111</v>
      </c>
      <c r="E164" s="558">
        <v>0</v>
      </c>
      <c r="F164" s="170">
        <v>0</v>
      </c>
      <c r="G164" s="170">
        <v>0</v>
      </c>
      <c r="H164" s="174" t="s">
        <v>112</v>
      </c>
      <c r="I164" s="566">
        <v>0</v>
      </c>
    </row>
    <row r="165" spans="1:9" ht="39.75" customHeight="1" thickBot="1">
      <c r="A165" s="735"/>
      <c r="B165" s="737"/>
      <c r="C165" s="748"/>
      <c r="D165" s="174" t="s">
        <v>113</v>
      </c>
      <c r="E165" s="558">
        <v>0</v>
      </c>
      <c r="F165" s="170">
        <v>0</v>
      </c>
      <c r="G165" s="170">
        <v>0</v>
      </c>
      <c r="H165" s="174" t="s">
        <v>385</v>
      </c>
      <c r="I165" s="566">
        <v>0</v>
      </c>
    </row>
    <row r="166" spans="1:9" ht="39.75" customHeight="1" thickBot="1">
      <c r="A166" s="735"/>
      <c r="B166" s="737"/>
      <c r="C166" s="748"/>
      <c r="D166" s="174" t="s">
        <v>735</v>
      </c>
      <c r="E166" s="558">
        <v>0</v>
      </c>
      <c r="F166" s="170">
        <v>0</v>
      </c>
      <c r="G166" s="170">
        <v>0</v>
      </c>
      <c r="H166" s="174" t="s">
        <v>386</v>
      </c>
      <c r="I166" s="566">
        <v>0</v>
      </c>
    </row>
    <row r="167" spans="1:9" ht="39.75" customHeight="1" thickBot="1">
      <c r="A167" s="735"/>
      <c r="B167" s="737"/>
      <c r="C167" s="748"/>
      <c r="D167" s="174" t="s">
        <v>114</v>
      </c>
      <c r="E167" s="558">
        <v>0</v>
      </c>
      <c r="F167" s="170">
        <v>0</v>
      </c>
      <c r="G167" s="170">
        <v>0</v>
      </c>
      <c r="H167" s="174" t="s">
        <v>115</v>
      </c>
      <c r="I167" s="566">
        <v>0</v>
      </c>
    </row>
    <row r="168" spans="1:9" ht="39.75" customHeight="1" thickBot="1">
      <c r="A168" s="735"/>
      <c r="B168" s="737"/>
      <c r="C168" s="748"/>
      <c r="D168" s="174" t="s">
        <v>116</v>
      </c>
      <c r="E168" s="558">
        <v>0</v>
      </c>
      <c r="F168" s="170">
        <v>0</v>
      </c>
      <c r="G168" s="170">
        <v>0</v>
      </c>
      <c r="H168" s="174" t="s">
        <v>387</v>
      </c>
      <c r="I168" s="566">
        <v>0</v>
      </c>
    </row>
    <row r="169" spans="1:9" ht="39.75" customHeight="1" thickBot="1">
      <c r="A169" s="735"/>
      <c r="B169" s="737"/>
      <c r="C169" s="749"/>
      <c r="D169" s="170" t="s">
        <v>274</v>
      </c>
      <c r="E169" s="558"/>
      <c r="F169" s="170"/>
      <c r="G169" s="170"/>
      <c r="H169" s="170"/>
      <c r="I169" s="566"/>
    </row>
    <row r="170" spans="1:9" ht="39.75" customHeight="1" thickBot="1">
      <c r="A170" s="735"/>
      <c r="B170" s="737"/>
      <c r="C170" s="747" t="s">
        <v>249</v>
      </c>
      <c r="D170" s="170" t="s">
        <v>246</v>
      </c>
      <c r="E170" s="558">
        <v>0</v>
      </c>
      <c r="F170" s="170">
        <v>0</v>
      </c>
      <c r="G170" s="170">
        <v>0</v>
      </c>
      <c r="H170" s="170" t="s">
        <v>526</v>
      </c>
      <c r="I170" s="566">
        <v>0</v>
      </c>
    </row>
    <row r="171" spans="1:9" ht="39.75" customHeight="1" thickBot="1">
      <c r="A171" s="735"/>
      <c r="B171" s="737"/>
      <c r="C171" s="748"/>
      <c r="D171" s="170" t="s">
        <v>247</v>
      </c>
      <c r="E171" s="558">
        <v>0</v>
      </c>
      <c r="F171" s="170">
        <v>0</v>
      </c>
      <c r="G171" s="170">
        <v>0</v>
      </c>
      <c r="H171" s="170" t="s">
        <v>527</v>
      </c>
      <c r="I171" s="566">
        <v>0</v>
      </c>
    </row>
    <row r="172" spans="1:9" ht="39.75" customHeight="1" thickBot="1">
      <c r="A172" s="735"/>
      <c r="B172" s="737"/>
      <c r="C172" s="748"/>
      <c r="D172" s="170" t="s">
        <v>388</v>
      </c>
      <c r="E172" s="558">
        <v>0</v>
      </c>
      <c r="F172" s="170">
        <v>0</v>
      </c>
      <c r="G172" s="170">
        <v>0</v>
      </c>
      <c r="H172" s="170" t="s">
        <v>389</v>
      </c>
      <c r="I172" s="566">
        <v>0</v>
      </c>
    </row>
    <row r="173" spans="1:9" ht="39.75" customHeight="1" thickBot="1">
      <c r="A173" s="735"/>
      <c r="B173" s="737"/>
      <c r="C173" s="748"/>
      <c r="D173" s="170" t="s">
        <v>351</v>
      </c>
      <c r="E173" s="558">
        <v>0</v>
      </c>
      <c r="F173" s="170">
        <v>0</v>
      </c>
      <c r="G173" s="170">
        <v>0</v>
      </c>
      <c r="H173" s="170" t="s">
        <v>390</v>
      </c>
      <c r="I173" s="566">
        <v>0</v>
      </c>
    </row>
    <row r="174" spans="1:9" ht="39.75" customHeight="1" thickBot="1">
      <c r="A174" s="735"/>
      <c r="B174" s="737"/>
      <c r="C174" s="749"/>
      <c r="D174" s="170" t="s">
        <v>274</v>
      </c>
      <c r="E174" s="558"/>
      <c r="F174" s="170"/>
      <c r="G174" s="170"/>
      <c r="H174" s="170"/>
      <c r="I174" s="566"/>
    </row>
    <row r="175" spans="1:9" ht="39.75" customHeight="1" thickBot="1">
      <c r="A175" s="735"/>
      <c r="B175" s="737"/>
      <c r="C175" s="169" t="s">
        <v>250</v>
      </c>
      <c r="D175" s="170" t="s">
        <v>248</v>
      </c>
      <c r="E175" s="558">
        <v>0</v>
      </c>
      <c r="F175" s="170">
        <v>0</v>
      </c>
      <c r="G175" s="170">
        <v>0</v>
      </c>
      <c r="H175" s="170" t="s">
        <v>574</v>
      </c>
      <c r="I175" s="566">
        <v>0</v>
      </c>
    </row>
    <row r="176" spans="1:9" ht="39.75" customHeight="1" thickBot="1">
      <c r="A176" s="735"/>
      <c r="B176" s="737"/>
      <c r="C176" s="169" t="s">
        <v>251</v>
      </c>
      <c r="D176" s="170" t="s">
        <v>252</v>
      </c>
      <c r="E176" s="558">
        <v>0</v>
      </c>
      <c r="F176" s="170">
        <v>0</v>
      </c>
      <c r="G176" s="170">
        <v>0</v>
      </c>
      <c r="H176" s="170" t="s">
        <v>253</v>
      </c>
      <c r="I176" s="566">
        <v>0</v>
      </c>
    </row>
    <row r="177" spans="1:9" ht="39.75" customHeight="1" thickBot="1">
      <c r="A177" s="738"/>
      <c r="B177" s="740"/>
      <c r="C177" s="741" t="s">
        <v>594</v>
      </c>
      <c r="D177" s="743"/>
      <c r="E177" s="558"/>
      <c r="F177" s="170"/>
      <c r="G177" s="170"/>
      <c r="H177" s="170"/>
      <c r="I177" s="566"/>
    </row>
    <row r="178" spans="1:9" ht="39.75" customHeight="1" thickBot="1">
      <c r="A178" s="723" t="s">
        <v>655</v>
      </c>
      <c r="B178" s="724"/>
      <c r="C178" s="725"/>
      <c r="D178" s="174" t="s">
        <v>391</v>
      </c>
      <c r="E178" s="558">
        <v>0</v>
      </c>
      <c r="F178" s="170">
        <v>0</v>
      </c>
      <c r="G178" s="170">
        <v>0</v>
      </c>
      <c r="H178" s="174" t="s">
        <v>392</v>
      </c>
      <c r="I178" s="566">
        <v>0</v>
      </c>
    </row>
    <row r="179" spans="1:9" ht="39.75" customHeight="1" thickBot="1">
      <c r="A179" s="726"/>
      <c r="B179" s="727"/>
      <c r="C179" s="728"/>
      <c r="D179" s="174" t="s">
        <v>393</v>
      </c>
      <c r="E179" s="558">
        <v>0</v>
      </c>
      <c r="F179" s="170">
        <v>0</v>
      </c>
      <c r="G179" s="170">
        <v>0</v>
      </c>
      <c r="H179" s="174" t="s">
        <v>394</v>
      </c>
      <c r="I179" s="566">
        <v>0</v>
      </c>
    </row>
    <row r="180" spans="1:9" ht="39.75" customHeight="1" thickBot="1">
      <c r="A180" s="726"/>
      <c r="B180" s="727"/>
      <c r="C180" s="728"/>
      <c r="D180" s="174" t="s">
        <v>348</v>
      </c>
      <c r="E180" s="558">
        <v>0</v>
      </c>
      <c r="F180" s="170">
        <v>0</v>
      </c>
      <c r="G180" s="170">
        <v>0</v>
      </c>
      <c r="H180" s="174" t="s">
        <v>395</v>
      </c>
      <c r="I180" s="566">
        <v>0</v>
      </c>
    </row>
    <row r="181" spans="1:9" ht="39.75" customHeight="1" thickBot="1">
      <c r="A181" s="729"/>
      <c r="B181" s="730"/>
      <c r="C181" s="731"/>
      <c r="D181" s="174" t="s">
        <v>274</v>
      </c>
      <c r="E181" s="558"/>
      <c r="F181" s="170"/>
      <c r="G181" s="170"/>
      <c r="H181" s="174"/>
      <c r="I181" s="568"/>
    </row>
    <row r="182" spans="1:9" ht="39.75" customHeight="1" thickBot="1">
      <c r="A182" s="732" t="s">
        <v>528</v>
      </c>
      <c r="B182" s="733"/>
      <c r="C182" s="734"/>
      <c r="D182" s="170" t="s">
        <v>575</v>
      </c>
      <c r="E182" s="558">
        <f>'COST VOLUM'!C13</f>
        <v>30</v>
      </c>
      <c r="F182" s="170">
        <v>0</v>
      </c>
      <c r="G182" s="170">
        <v>0</v>
      </c>
      <c r="H182" s="170" t="s">
        <v>576</v>
      </c>
      <c r="I182" s="566">
        <f>'COST VOLUM'!C23/'COST VOLUM'!C13</f>
        <v>68360.58899999999</v>
      </c>
    </row>
    <row r="183" spans="1:9" ht="39.75" customHeight="1" thickBot="1">
      <c r="A183" s="735"/>
      <c r="B183" s="736"/>
      <c r="C183" s="737"/>
      <c r="D183" s="170" t="s">
        <v>344</v>
      </c>
      <c r="E183" s="558">
        <f>'COST VOLUM'!D13</f>
        <v>2</v>
      </c>
      <c r="F183" s="170">
        <v>0</v>
      </c>
      <c r="G183" s="170">
        <v>0</v>
      </c>
      <c r="H183" s="170" t="s">
        <v>345</v>
      </c>
      <c r="I183" s="566">
        <f>'COST VOLUM'!D23/'COST VOLUM'!D13</f>
        <v>2996.635</v>
      </c>
    </row>
    <row r="184" spans="1:9" ht="39.75" customHeight="1" thickBot="1">
      <c r="A184" s="735"/>
      <c r="B184" s="736"/>
      <c r="C184" s="737"/>
      <c r="D184" s="170" t="s">
        <v>396</v>
      </c>
      <c r="E184" s="558">
        <v>0</v>
      </c>
      <c r="F184" s="170">
        <v>0</v>
      </c>
      <c r="G184" s="170">
        <v>0</v>
      </c>
      <c r="H184" s="170" t="s">
        <v>352</v>
      </c>
      <c r="I184" s="566">
        <v>0</v>
      </c>
    </row>
    <row r="185" spans="1:9" ht="39.75" customHeight="1" thickBot="1">
      <c r="A185" s="735"/>
      <c r="B185" s="736"/>
      <c r="C185" s="737"/>
      <c r="D185" s="170" t="s">
        <v>577</v>
      </c>
      <c r="E185" s="558">
        <v>0</v>
      </c>
      <c r="F185" s="170">
        <v>0</v>
      </c>
      <c r="G185" s="170">
        <v>0</v>
      </c>
      <c r="H185" s="170" t="s">
        <v>291</v>
      </c>
      <c r="I185" s="566">
        <v>0</v>
      </c>
    </row>
    <row r="186" spans="1:9" ht="39.75" customHeight="1" thickBot="1">
      <c r="A186" s="735"/>
      <c r="B186" s="736"/>
      <c r="C186" s="737"/>
      <c r="D186" s="170" t="s">
        <v>543</v>
      </c>
      <c r="E186" s="558">
        <v>0</v>
      </c>
      <c r="F186" s="170">
        <v>0</v>
      </c>
      <c r="G186" s="170">
        <v>0</v>
      </c>
      <c r="H186" s="170" t="s">
        <v>578</v>
      </c>
      <c r="I186" s="566">
        <v>0</v>
      </c>
    </row>
    <row r="187" spans="1:9" ht="39.75" customHeight="1" thickBot="1">
      <c r="A187" s="735"/>
      <c r="B187" s="736"/>
      <c r="C187" s="737"/>
      <c r="D187" s="170" t="s">
        <v>544</v>
      </c>
      <c r="E187" s="558">
        <v>0</v>
      </c>
      <c r="F187" s="170">
        <v>0</v>
      </c>
      <c r="G187" s="170">
        <v>0</v>
      </c>
      <c r="H187" s="170" t="s">
        <v>579</v>
      </c>
      <c r="I187" s="566">
        <v>0</v>
      </c>
    </row>
    <row r="188" spans="1:9" ht="39.75" customHeight="1" thickBot="1">
      <c r="A188" s="735"/>
      <c r="B188" s="736"/>
      <c r="C188" s="737"/>
      <c r="D188" s="170" t="s">
        <v>341</v>
      </c>
      <c r="E188" s="558">
        <v>0</v>
      </c>
      <c r="F188" s="170">
        <v>0</v>
      </c>
      <c r="G188" s="170">
        <v>0</v>
      </c>
      <c r="H188" s="170" t="s">
        <v>342</v>
      </c>
      <c r="I188" s="566">
        <v>0</v>
      </c>
    </row>
    <row r="189" spans="1:9" ht="39.75" customHeight="1" thickBot="1">
      <c r="A189" s="735"/>
      <c r="B189" s="736"/>
      <c r="C189" s="737"/>
      <c r="D189" s="170" t="s">
        <v>397</v>
      </c>
      <c r="E189" s="558">
        <v>0</v>
      </c>
      <c r="F189" s="170">
        <v>0</v>
      </c>
      <c r="G189" s="170">
        <v>0</v>
      </c>
      <c r="H189" s="170" t="s">
        <v>580</v>
      </c>
      <c r="I189" s="566">
        <v>0</v>
      </c>
    </row>
    <row r="190" spans="1:9" ht="39.75" customHeight="1" thickBot="1">
      <c r="A190" s="735"/>
      <c r="B190" s="736"/>
      <c r="C190" s="737"/>
      <c r="D190" s="170" t="s">
        <v>582</v>
      </c>
      <c r="E190" s="558">
        <v>0</v>
      </c>
      <c r="F190" s="170">
        <v>0</v>
      </c>
      <c r="G190" s="170">
        <v>0</v>
      </c>
      <c r="H190" s="170" t="s">
        <v>193</v>
      </c>
      <c r="I190" s="566">
        <v>0</v>
      </c>
    </row>
    <row r="191" spans="1:9" ht="39.75" customHeight="1" thickBot="1">
      <c r="A191" s="735"/>
      <c r="B191" s="736"/>
      <c r="C191" s="737"/>
      <c r="D191" s="170" t="s">
        <v>487</v>
      </c>
      <c r="E191" s="558">
        <v>0</v>
      </c>
      <c r="F191" s="170">
        <v>0</v>
      </c>
      <c r="G191" s="170">
        <v>0</v>
      </c>
      <c r="H191" s="170" t="s">
        <v>349</v>
      </c>
      <c r="I191" s="566">
        <v>0</v>
      </c>
    </row>
    <row r="192" spans="1:9" ht="39.75" customHeight="1" thickBot="1">
      <c r="A192" s="735"/>
      <c r="B192" s="736"/>
      <c r="C192" s="737"/>
      <c r="D192" s="170" t="s">
        <v>398</v>
      </c>
      <c r="E192" s="558">
        <v>0</v>
      </c>
      <c r="F192" s="170">
        <v>0</v>
      </c>
      <c r="G192" s="170">
        <v>0</v>
      </c>
      <c r="H192" s="170" t="s">
        <v>343</v>
      </c>
      <c r="I192" s="566">
        <v>0</v>
      </c>
    </row>
    <row r="193" spans="1:9" ht="39.75" customHeight="1" thickBot="1">
      <c r="A193" s="738"/>
      <c r="B193" s="739"/>
      <c r="C193" s="740"/>
      <c r="D193" s="170" t="s">
        <v>274</v>
      </c>
      <c r="E193" s="558">
        <v>0</v>
      </c>
      <c r="F193" s="170">
        <v>0</v>
      </c>
      <c r="G193" s="170">
        <v>0</v>
      </c>
      <c r="H193" s="172"/>
      <c r="I193" s="566">
        <v>0</v>
      </c>
    </row>
    <row r="194" spans="1:9" ht="39.75" customHeight="1" thickBot="1">
      <c r="A194" s="741" t="s">
        <v>399</v>
      </c>
      <c r="B194" s="742"/>
      <c r="C194" s="742"/>
      <c r="D194" s="743"/>
      <c r="E194" s="565"/>
      <c r="F194" s="172"/>
      <c r="G194" s="172"/>
      <c r="H194" s="172"/>
      <c r="I194" s="428"/>
    </row>
    <row r="195" spans="1:9" ht="39.75" customHeight="1">
      <c r="A195" s="175"/>
      <c r="B195" s="12"/>
      <c r="C195" s="2"/>
      <c r="D195" s="2"/>
      <c r="E195" s="370"/>
      <c r="F195" s="2"/>
      <c r="G195" s="2"/>
      <c r="H195" s="2"/>
      <c r="I195" s="429"/>
    </row>
    <row r="196" spans="1:9" ht="39.75" customHeight="1">
      <c r="A196" s="175"/>
      <c r="B196" s="12"/>
      <c r="C196" s="2"/>
      <c r="D196" s="2"/>
      <c r="E196" s="370"/>
      <c r="F196" s="2"/>
      <c r="G196" s="2"/>
      <c r="H196" s="2"/>
      <c r="I196" s="429"/>
    </row>
    <row r="197" spans="1:10" ht="39.75" customHeight="1">
      <c r="A197" s="12"/>
      <c r="B197" s="2"/>
      <c r="C197" s="2"/>
      <c r="D197" s="2"/>
      <c r="E197" s="370"/>
      <c r="F197" s="2"/>
      <c r="G197" s="2"/>
      <c r="H197" s="2"/>
      <c r="I197" s="569"/>
      <c r="J197" s="570"/>
    </row>
    <row r="198" spans="1:10" ht="15.75" customHeight="1">
      <c r="A198" s="2"/>
      <c r="B198" s="2"/>
      <c r="C198" s="2"/>
      <c r="D198" s="2"/>
      <c r="E198" s="370"/>
      <c r="F198" s="2"/>
      <c r="G198" s="2"/>
      <c r="H198" s="2"/>
      <c r="I198" s="750"/>
      <c r="J198" s="750"/>
    </row>
    <row r="199" spans="1:9" ht="39.75" customHeight="1">
      <c r="A199" s="2"/>
      <c r="B199" s="2"/>
      <c r="C199" s="2"/>
      <c r="D199" s="2"/>
      <c r="E199" s="370"/>
      <c r="F199" s="2"/>
      <c r="G199" s="2"/>
      <c r="H199" s="2"/>
      <c r="I199" s="272"/>
    </row>
    <row r="200" spans="1:9" ht="39.75" customHeight="1">
      <c r="A200" s="2"/>
      <c r="B200" s="2"/>
      <c r="C200" s="2"/>
      <c r="D200" s="2"/>
      <c r="E200" s="370"/>
      <c r="F200" s="2"/>
      <c r="G200" s="2"/>
      <c r="H200" s="2"/>
      <c r="I200" s="272"/>
    </row>
    <row r="201" spans="1:9" ht="39.75" customHeight="1">
      <c r="A201" s="2"/>
      <c r="B201" s="2"/>
      <c r="C201" s="2"/>
      <c r="D201" s="2"/>
      <c r="E201" s="370"/>
      <c r="F201" s="2"/>
      <c r="G201" s="2"/>
      <c r="H201" s="2"/>
      <c r="I201" s="272"/>
    </row>
    <row r="202" spans="1:9" ht="39.75" customHeight="1">
      <c r="A202" s="2"/>
      <c r="B202" s="2"/>
      <c r="C202" s="2"/>
      <c r="D202" s="2"/>
      <c r="E202" s="370"/>
      <c r="F202" s="2"/>
      <c r="G202" s="2"/>
      <c r="H202" s="2"/>
      <c r="I202" s="272"/>
    </row>
    <row r="203" spans="1:9" ht="39.75" customHeight="1">
      <c r="A203" s="2"/>
      <c r="B203" s="2"/>
      <c r="C203" s="2"/>
      <c r="D203" s="2"/>
      <c r="E203" s="370"/>
      <c r="F203" s="2"/>
      <c r="G203" s="2"/>
      <c r="H203" s="2"/>
      <c r="I203" s="272"/>
    </row>
    <row r="204" spans="1:9" ht="39.75" customHeight="1">
      <c r="A204" s="2"/>
      <c r="B204" s="2"/>
      <c r="C204" s="2"/>
      <c r="D204" s="2"/>
      <c r="E204" s="370"/>
      <c r="F204" s="2"/>
      <c r="G204" s="2"/>
      <c r="H204" s="2"/>
      <c r="I204" s="272"/>
    </row>
  </sheetData>
  <sheetProtection/>
  <mergeCells count="33">
    <mergeCell ref="I198:J198"/>
    <mergeCell ref="B25:C33"/>
    <mergeCell ref="B34:C36"/>
    <mergeCell ref="B37:C42"/>
    <mergeCell ref="A121:C124"/>
    <mergeCell ref="A125:A129"/>
    <mergeCell ref="B125:C125"/>
    <mergeCell ref="B126:C128"/>
    <mergeCell ref="B129:D129"/>
    <mergeCell ref="A141:C143"/>
    <mergeCell ref="A5:C6"/>
    <mergeCell ref="A22:A43"/>
    <mergeCell ref="B22:C23"/>
    <mergeCell ref="B24:C24"/>
    <mergeCell ref="D5:G5"/>
    <mergeCell ref="H5:I5"/>
    <mergeCell ref="A7:C21"/>
    <mergeCell ref="A130:C140"/>
    <mergeCell ref="B43:D43"/>
    <mergeCell ref="A44:C58"/>
    <mergeCell ref="A59:C69"/>
    <mergeCell ref="A70:C70"/>
    <mergeCell ref="A71:C83"/>
    <mergeCell ref="A84:C120"/>
    <mergeCell ref="A144:C148"/>
    <mergeCell ref="A149:C149"/>
    <mergeCell ref="A150:B177"/>
    <mergeCell ref="C150:C169"/>
    <mergeCell ref="C170:C174"/>
    <mergeCell ref="C177:D177"/>
    <mergeCell ref="A178:C181"/>
    <mergeCell ref="A182:C193"/>
    <mergeCell ref="A194:D19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K37"/>
  <sheetViews>
    <sheetView zoomScalePageLayoutView="0" workbookViewId="0" topLeftCell="A1">
      <selection activeCell="I35" sqref="I35:J40"/>
    </sheetView>
  </sheetViews>
  <sheetFormatPr defaultColWidth="8.421875" defaultRowHeight="12.75"/>
  <cols>
    <col min="1" max="1" width="45.00390625" style="180" customWidth="1"/>
    <col min="2" max="2" width="14.00390625" style="180" bestFit="1" customWidth="1"/>
    <col min="3" max="3" width="11.8515625" style="180" bestFit="1" customWidth="1"/>
    <col min="4" max="4" width="10.28125" style="180" bestFit="1" customWidth="1"/>
    <col min="5" max="5" width="14.28125" style="180" bestFit="1" customWidth="1"/>
    <col min="6" max="6" width="12.7109375" style="180" customWidth="1"/>
    <col min="7" max="7" width="7.421875" style="180" bestFit="1" customWidth="1"/>
    <col min="8" max="8" width="11.7109375" style="180" bestFit="1" customWidth="1"/>
    <col min="9" max="9" width="11.7109375" style="180" customWidth="1"/>
    <col min="10" max="10" width="23.140625" style="180" bestFit="1" customWidth="1"/>
    <col min="11" max="240" width="14.00390625" style="180" customWidth="1"/>
    <col min="241" max="241" width="8.421875" style="180" customWidth="1"/>
    <col min="242" max="242" width="10.421875" style="180" customWidth="1"/>
    <col min="243" max="243" width="10.28125" style="180" customWidth="1"/>
    <col min="244" max="244" width="9.8515625" style="180" customWidth="1"/>
    <col min="245" max="16384" width="8.421875" style="180" customWidth="1"/>
  </cols>
  <sheetData>
    <row r="1" ht="11.25">
      <c r="A1" s="179" t="s">
        <v>724</v>
      </c>
    </row>
    <row r="2" spans="1:4" ht="11.25">
      <c r="A2" s="215" t="s">
        <v>652</v>
      </c>
      <c r="B2" s="179"/>
      <c r="C2" s="179"/>
      <c r="D2" s="179"/>
    </row>
    <row r="3" spans="1:10" ht="11.25">
      <c r="A3" s="216" t="s">
        <v>355</v>
      </c>
      <c r="B3" s="179"/>
      <c r="C3" s="179"/>
      <c r="D3" s="179"/>
      <c r="E3" s="179"/>
      <c r="F3" s="179"/>
      <c r="G3" s="179"/>
      <c r="H3" s="179"/>
      <c r="I3" s="179"/>
      <c r="J3" s="217"/>
    </row>
    <row r="4" spans="1:10" ht="11.25">
      <c r="A4" s="179" t="s">
        <v>236</v>
      </c>
      <c r="B4" s="179"/>
      <c r="C4" s="179"/>
      <c r="D4" s="179"/>
      <c r="E4" s="179"/>
      <c r="F4" s="179"/>
      <c r="G4" s="179"/>
      <c r="H4" s="179"/>
      <c r="I4" s="179"/>
      <c r="J4" s="218"/>
    </row>
    <row r="5" ht="11.25">
      <c r="A5" s="180" t="s">
        <v>809</v>
      </c>
    </row>
    <row r="8" s="216" customFormat="1" ht="12" thickBot="1">
      <c r="A8" s="216" t="s">
        <v>736</v>
      </c>
    </row>
    <row r="9" spans="1:10" s="219" customFormat="1" ht="23.25" customHeight="1" thickBot="1">
      <c r="A9" s="571" t="s">
        <v>695</v>
      </c>
      <c r="B9" s="572"/>
      <c r="C9" s="572"/>
      <c r="D9" s="572"/>
      <c r="E9" s="572"/>
      <c r="F9" s="572"/>
      <c r="G9" s="572"/>
      <c r="H9" s="572"/>
      <c r="I9" s="573"/>
      <c r="J9" s="574" t="s">
        <v>696</v>
      </c>
    </row>
    <row r="10" spans="1:10" s="219" customFormat="1" ht="38.25" customHeight="1" thickBot="1">
      <c r="A10" s="585" t="s">
        <v>745</v>
      </c>
      <c r="B10" s="586"/>
      <c r="C10" s="586"/>
      <c r="D10" s="586" t="s">
        <v>495</v>
      </c>
      <c r="E10" s="586"/>
      <c r="F10" s="586"/>
      <c r="G10" s="586" t="s">
        <v>494</v>
      </c>
      <c r="H10" s="586"/>
      <c r="I10" s="587"/>
      <c r="J10" s="575"/>
    </row>
    <row r="11" spans="1:10" s="219" customFormat="1" ht="37.5" customHeight="1" thickBot="1">
      <c r="A11" s="177" t="s">
        <v>630</v>
      </c>
      <c r="B11" s="178" t="s">
        <v>631</v>
      </c>
      <c r="C11" s="178" t="s">
        <v>634</v>
      </c>
      <c r="D11" s="178" t="s">
        <v>630</v>
      </c>
      <c r="E11" s="178" t="s">
        <v>631</v>
      </c>
      <c r="F11" s="178" t="s">
        <v>634</v>
      </c>
      <c r="G11" s="178" t="s">
        <v>630</v>
      </c>
      <c r="H11" s="178" t="s">
        <v>631</v>
      </c>
      <c r="I11" s="176" t="s">
        <v>634</v>
      </c>
      <c r="J11" s="576"/>
    </row>
    <row r="12" spans="1:10" s="219" customFormat="1" ht="19.5" customHeight="1" thickBot="1">
      <c r="A12" s="177" t="s">
        <v>268</v>
      </c>
      <c r="B12" s="178" t="s">
        <v>269</v>
      </c>
      <c r="C12" s="178" t="s">
        <v>257</v>
      </c>
      <c r="D12" s="178" t="s">
        <v>258</v>
      </c>
      <c r="E12" s="178" t="s">
        <v>259</v>
      </c>
      <c r="F12" s="178" t="s">
        <v>270</v>
      </c>
      <c r="G12" s="178" t="s">
        <v>260</v>
      </c>
      <c r="H12" s="178" t="s">
        <v>261</v>
      </c>
      <c r="I12" s="176" t="s">
        <v>262</v>
      </c>
      <c r="J12" s="223" t="s">
        <v>263</v>
      </c>
    </row>
    <row r="13" spans="1:10" s="229" customFormat="1" ht="12" customHeight="1" thickBot="1">
      <c r="A13" s="224">
        <v>0</v>
      </c>
      <c r="B13" s="225">
        <v>1240</v>
      </c>
      <c r="C13" s="225">
        <f>B13</f>
        <v>1240</v>
      </c>
      <c r="D13" s="226">
        <v>0</v>
      </c>
      <c r="E13" s="225">
        <v>8707</v>
      </c>
      <c r="F13" s="225">
        <f>E13</f>
        <v>8707</v>
      </c>
      <c r="G13" s="226">
        <v>0</v>
      </c>
      <c r="H13" s="225">
        <v>1557</v>
      </c>
      <c r="I13" s="227">
        <f>H13</f>
        <v>1557</v>
      </c>
      <c r="J13" s="228">
        <v>11201</v>
      </c>
    </row>
    <row r="14" spans="1:229" s="235" customFormat="1" ht="15" customHeight="1">
      <c r="A14" s="219"/>
      <c r="B14" s="219"/>
      <c r="C14" s="230"/>
      <c r="D14" s="231"/>
      <c r="E14" s="232"/>
      <c r="F14" s="233"/>
      <c r="G14" s="234"/>
      <c r="H14" s="233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219"/>
      <c r="HT14" s="219"/>
      <c r="HU14" s="219"/>
    </row>
    <row r="15" spans="1:245" s="219" customFormat="1" ht="11.25">
      <c r="A15" s="180"/>
      <c r="B15" s="180"/>
      <c r="C15" s="180"/>
      <c r="D15" s="209"/>
      <c r="E15" s="209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  <c r="HR15" s="180"/>
      <c r="HS15" s="180"/>
      <c r="HT15" s="180"/>
      <c r="HU15" s="180"/>
      <c r="HV15" s="180"/>
      <c r="HW15" s="180"/>
      <c r="HX15" s="180"/>
      <c r="HY15" s="180"/>
      <c r="HZ15" s="180"/>
      <c r="IA15" s="180"/>
      <c r="IB15" s="180"/>
      <c r="IC15" s="180"/>
      <c r="ID15" s="180"/>
      <c r="IE15" s="180"/>
      <c r="IF15" s="180"/>
      <c r="IG15" s="180"/>
      <c r="IH15" s="180"/>
      <c r="II15" s="180"/>
      <c r="IJ15" s="180"/>
      <c r="IK15" s="180"/>
    </row>
    <row r="17" spans="1:9" ht="9.75" customHeight="1" thickBot="1">
      <c r="A17" s="216" t="s">
        <v>737</v>
      </c>
      <c r="B17" s="219"/>
      <c r="C17" s="219"/>
      <c r="D17" s="219"/>
      <c r="E17" s="219"/>
      <c r="F17" s="219"/>
      <c r="G17" s="219"/>
      <c r="H17" s="219"/>
      <c r="I17" s="219"/>
    </row>
    <row r="18" spans="1:10" ht="26.25" customHeight="1">
      <c r="A18" s="583" t="s">
        <v>750</v>
      </c>
      <c r="B18" s="584"/>
      <c r="C18" s="584"/>
      <c r="D18" s="584"/>
      <c r="E18" s="584"/>
      <c r="F18" s="584"/>
      <c r="G18" s="584"/>
      <c r="H18" s="584"/>
      <c r="I18" s="577"/>
      <c r="J18" s="577" t="s">
        <v>751</v>
      </c>
    </row>
    <row r="19" spans="1:10" ht="27.75" customHeight="1" thickBot="1">
      <c r="A19" s="580" t="s">
        <v>745</v>
      </c>
      <c r="B19" s="581"/>
      <c r="C19" s="581"/>
      <c r="D19" s="581" t="s">
        <v>495</v>
      </c>
      <c r="E19" s="581"/>
      <c r="F19" s="581"/>
      <c r="G19" s="581" t="s">
        <v>354</v>
      </c>
      <c r="H19" s="581"/>
      <c r="I19" s="582"/>
      <c r="J19" s="578"/>
    </row>
    <row r="20" spans="1:10" ht="48" customHeight="1" thickBot="1">
      <c r="A20" s="220" t="s">
        <v>630</v>
      </c>
      <c r="B20" s="221" t="s">
        <v>631</v>
      </c>
      <c r="C20" s="221" t="s">
        <v>634</v>
      </c>
      <c r="D20" s="221" t="s">
        <v>630</v>
      </c>
      <c r="E20" s="221" t="s">
        <v>631</v>
      </c>
      <c r="F20" s="221" t="s">
        <v>634</v>
      </c>
      <c r="G20" s="221" t="s">
        <v>630</v>
      </c>
      <c r="H20" s="221" t="s">
        <v>631</v>
      </c>
      <c r="I20" s="222" t="s">
        <v>634</v>
      </c>
      <c r="J20" s="579"/>
    </row>
    <row r="21" spans="1:10" ht="12" thickBot="1">
      <c r="A21" s="236" t="s">
        <v>268</v>
      </c>
      <c r="B21" s="237" t="s">
        <v>269</v>
      </c>
      <c r="C21" s="237" t="s">
        <v>257</v>
      </c>
      <c r="D21" s="237" t="s">
        <v>258</v>
      </c>
      <c r="E21" s="237" t="s">
        <v>259</v>
      </c>
      <c r="F21" s="237" t="s">
        <v>270</v>
      </c>
      <c r="G21" s="237" t="s">
        <v>260</v>
      </c>
      <c r="H21" s="237" t="s">
        <v>261</v>
      </c>
      <c r="I21" s="237" t="s">
        <v>262</v>
      </c>
      <c r="J21" s="238" t="s">
        <v>638</v>
      </c>
    </row>
    <row r="22" spans="1:10" s="241" customFormat="1" ht="18" customHeight="1" thickBot="1">
      <c r="A22" s="239">
        <v>0</v>
      </c>
      <c r="B22" s="240">
        <v>1512762.77</v>
      </c>
      <c r="C22" s="240">
        <f>A22+B22</f>
        <v>1512762.77</v>
      </c>
      <c r="D22" s="240">
        <v>0</v>
      </c>
      <c r="E22" s="240">
        <v>4317827.26</v>
      </c>
      <c r="F22" s="240">
        <f>D22+E22</f>
        <v>4317827.26</v>
      </c>
      <c r="G22" s="240">
        <v>0</v>
      </c>
      <c r="H22" s="240">
        <v>2738495.51</v>
      </c>
      <c r="I22" s="240">
        <f>G22+H22</f>
        <v>2738495.51</v>
      </c>
      <c r="J22" s="240">
        <f>B22+E22+H22</f>
        <v>8569085.54</v>
      </c>
    </row>
    <row r="26" spans="1:245" s="235" customFormat="1" ht="13.5" customHeight="1" thickBot="1">
      <c r="A26" s="216" t="s">
        <v>639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</row>
    <row r="27" spans="1:245" s="235" customFormat="1" ht="91.5" customHeight="1" thickBot="1">
      <c r="A27" s="242" t="s">
        <v>754</v>
      </c>
      <c r="B27" s="201" t="s">
        <v>625</v>
      </c>
      <c r="C27" s="201" t="s">
        <v>626</v>
      </c>
      <c r="D27" s="201" t="s">
        <v>755</v>
      </c>
      <c r="E27" s="243" t="s">
        <v>756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  <c r="ID27" s="219"/>
      <c r="IE27" s="219"/>
      <c r="IF27" s="219"/>
      <c r="IG27" s="219"/>
      <c r="IH27" s="219"/>
      <c r="II27" s="219"/>
      <c r="IJ27" s="219"/>
      <c r="IK27" s="219"/>
    </row>
    <row r="28" spans="1:245" s="235" customFormat="1" ht="21.75" customHeight="1" thickBot="1">
      <c r="A28" s="244" t="s">
        <v>268</v>
      </c>
      <c r="B28" s="245" t="s">
        <v>269</v>
      </c>
      <c r="C28" s="245" t="s">
        <v>257</v>
      </c>
      <c r="D28" s="245" t="s">
        <v>258</v>
      </c>
      <c r="E28" s="197" t="s">
        <v>616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  <c r="ID28" s="219"/>
      <c r="IE28" s="219"/>
      <c r="IF28" s="219"/>
      <c r="IG28" s="219"/>
      <c r="IH28" s="219"/>
      <c r="II28" s="219"/>
      <c r="IJ28" s="219"/>
      <c r="IK28" s="219"/>
    </row>
    <row r="29" spans="1:245" s="235" customFormat="1" ht="20.25" customHeight="1" thickBot="1">
      <c r="A29" s="246">
        <v>0</v>
      </c>
      <c r="B29" s="247">
        <v>0</v>
      </c>
      <c r="C29" s="248">
        <v>0</v>
      </c>
      <c r="D29" s="247">
        <v>0</v>
      </c>
      <c r="E29" s="249">
        <v>0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</row>
    <row r="30" spans="1:245" s="235" customFormat="1" ht="15" customHeight="1">
      <c r="A30" s="250"/>
      <c r="B30" s="250"/>
      <c r="C30" s="189"/>
      <c r="D30" s="250"/>
      <c r="E30" s="251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</row>
    <row r="31" spans="1:245" s="235" customFormat="1" ht="18" customHeight="1">
      <c r="A31" s="179" t="s">
        <v>628</v>
      </c>
      <c r="B31" s="180"/>
      <c r="C31" s="180"/>
      <c r="D31" s="180"/>
      <c r="E31" s="180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  <c r="ID31" s="219"/>
      <c r="IE31" s="219"/>
      <c r="IF31" s="219"/>
      <c r="IG31" s="219"/>
      <c r="IH31" s="219"/>
      <c r="II31" s="219"/>
      <c r="IJ31" s="219"/>
      <c r="IK31" s="219"/>
    </row>
    <row r="32" spans="1:245" s="235" customFormat="1" ht="13.5" customHeight="1">
      <c r="A32" s="216" t="s">
        <v>641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</row>
    <row r="33" spans="1:245" s="235" customFormat="1" ht="13.5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</row>
    <row r="34" spans="1:245" s="235" customFormat="1" ht="13.5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</row>
    <row r="35" spans="1:245" s="235" customFormat="1" ht="13.5" customHeight="1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</row>
    <row r="36" spans="1:10" ht="12.75">
      <c r="A36" s="219"/>
      <c r="B36" s="219"/>
      <c r="C36" s="219"/>
      <c r="D36" s="219"/>
      <c r="J36" s="213"/>
    </row>
    <row r="37" ht="12.75">
      <c r="J37" s="214"/>
    </row>
  </sheetData>
  <sheetProtection/>
  <mergeCells count="10">
    <mergeCell ref="A9:I9"/>
    <mergeCell ref="J9:J11"/>
    <mergeCell ref="J18:J20"/>
    <mergeCell ref="A19:C19"/>
    <mergeCell ref="D19:F19"/>
    <mergeCell ref="G19:I19"/>
    <mergeCell ref="A18:I18"/>
    <mergeCell ref="A10:C10"/>
    <mergeCell ref="D10:F10"/>
    <mergeCell ref="G10:I10"/>
  </mergeCells>
  <printOptions horizontalCentered="1"/>
  <pageMargins left="0.15748031496062992" right="0" top="0.2362204724409449" bottom="0.1968503937007874" header="0.15748031496062992" footer="0.5118110236220472"/>
  <pageSetup horizontalDpi="600" verticalDpi="600" orientation="landscape" paperSize="9" scale="75" r:id="rId1"/>
  <headerFooter alignWithMargins="0">
    <oddFooter>&amp;CAnexa 2 pag.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L18"/>
  <sheetViews>
    <sheetView zoomScalePageLayoutView="0" workbookViewId="0" topLeftCell="A1">
      <selection activeCell="M18" sqref="M18"/>
    </sheetView>
  </sheetViews>
  <sheetFormatPr defaultColWidth="9.140625" defaultRowHeight="17.25" customHeight="1"/>
  <cols>
    <col min="1" max="1" width="15.8515625" style="2" customWidth="1"/>
    <col min="2" max="2" width="14.8515625" style="2" customWidth="1"/>
    <col min="3" max="3" width="17.140625" style="2" customWidth="1"/>
    <col min="4" max="4" width="13.28125" style="2" customWidth="1"/>
    <col min="5" max="5" width="17.00390625" style="2" customWidth="1"/>
    <col min="6" max="6" width="15.28125" style="2" customWidth="1"/>
    <col min="7" max="7" width="17.57421875" style="2" customWidth="1"/>
    <col min="8" max="16384" width="9.140625" style="2" customWidth="1"/>
  </cols>
  <sheetData>
    <row r="1" ht="17.25" customHeight="1">
      <c r="A1" s="6" t="s">
        <v>725</v>
      </c>
    </row>
    <row r="2" spans="1:11" ht="17.25" customHeight="1">
      <c r="A2" s="44" t="str">
        <f>'DIABET 1'!A2</f>
        <v>CASA DE ASIGURĂRI DE SĂNĂTATE VRANCEA</v>
      </c>
      <c r="K2" s="3"/>
    </row>
    <row r="3" spans="1:11" ht="17.25" customHeight="1">
      <c r="A3" s="6" t="s">
        <v>356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5" ht="17.25" customHeight="1">
      <c r="A4" s="6" t="str">
        <f>'DIABET 1'!A4</f>
        <v>Raportare pentru TRIMESTRUL II 2022</v>
      </c>
      <c r="B4" s="106"/>
      <c r="C4" s="106"/>
      <c r="D4" s="84"/>
      <c r="E4" s="149"/>
    </row>
    <row r="5" spans="1:12" ht="17.25" customHeight="1">
      <c r="A5" s="2" t="s">
        <v>809</v>
      </c>
      <c r="L5" s="9"/>
    </row>
    <row r="6" ht="17.25" customHeight="1">
      <c r="L6" s="9"/>
    </row>
    <row r="8" spans="1:6" ht="17.25" customHeight="1">
      <c r="A8" s="590" t="s">
        <v>740</v>
      </c>
      <c r="B8" s="590"/>
      <c r="C8" s="590"/>
      <c r="D8" s="590"/>
      <c r="E8" s="590"/>
      <c r="F8" s="590"/>
    </row>
    <row r="9" spans="1:6" ht="17.25" customHeight="1">
      <c r="A9" s="591"/>
      <c r="B9" s="591"/>
      <c r="C9" s="591"/>
      <c r="D9" s="591"/>
      <c r="E9" s="591"/>
      <c r="F9" s="591"/>
    </row>
    <row r="10" spans="1:6" ht="17.25" customHeight="1" thickBot="1">
      <c r="A10" s="96"/>
      <c r="B10" s="96"/>
      <c r="C10" s="96"/>
      <c r="D10" s="96"/>
      <c r="E10" s="96"/>
      <c r="F10" s="96"/>
    </row>
    <row r="11" spans="1:7" ht="30" customHeight="1">
      <c r="A11" s="592" t="s">
        <v>778</v>
      </c>
      <c r="B11" s="593"/>
      <c r="C11" s="594" t="s">
        <v>697</v>
      </c>
      <c r="D11" s="594" t="s">
        <v>810</v>
      </c>
      <c r="E11" s="593" t="s">
        <v>779</v>
      </c>
      <c r="F11" s="593"/>
      <c r="G11" s="588" t="s">
        <v>752</v>
      </c>
    </row>
    <row r="12" spans="1:7" ht="17.25" customHeight="1" thickBot="1">
      <c r="A12" s="150" t="s">
        <v>744</v>
      </c>
      <c r="B12" s="151" t="s">
        <v>471</v>
      </c>
      <c r="C12" s="595"/>
      <c r="D12" s="595"/>
      <c r="E12" s="151" t="s">
        <v>744</v>
      </c>
      <c r="F12" s="151" t="s">
        <v>471</v>
      </c>
      <c r="G12" s="589"/>
    </row>
    <row r="13" spans="1:7" ht="17.25" customHeight="1" thickBot="1">
      <c r="A13" s="152" t="s">
        <v>268</v>
      </c>
      <c r="B13" s="153" t="s">
        <v>269</v>
      </c>
      <c r="C13" s="154" t="s">
        <v>257</v>
      </c>
      <c r="D13" s="153" t="s">
        <v>258</v>
      </c>
      <c r="E13" s="153" t="s">
        <v>259</v>
      </c>
      <c r="F13" s="153" t="s">
        <v>270</v>
      </c>
      <c r="G13" s="155" t="s">
        <v>260</v>
      </c>
    </row>
    <row r="14" spans="1:7" s="256" customFormat="1" ht="17.25" customHeight="1" thickBot="1">
      <c r="A14" s="252">
        <v>51</v>
      </c>
      <c r="B14" s="253">
        <v>2609</v>
      </c>
      <c r="C14" s="253">
        <v>941</v>
      </c>
      <c r="D14" s="254">
        <v>952</v>
      </c>
      <c r="E14" s="255">
        <v>30960</v>
      </c>
      <c r="F14" s="255">
        <v>602234.4</v>
      </c>
      <c r="G14" s="757">
        <v>27176</v>
      </c>
    </row>
    <row r="16" ht="17.25" customHeight="1">
      <c r="A16" s="487" t="s">
        <v>738</v>
      </c>
    </row>
    <row r="17" ht="17.25" customHeight="1">
      <c r="F17" s="257"/>
    </row>
    <row r="18" ht="17.25" customHeight="1">
      <c r="F18" s="8"/>
    </row>
  </sheetData>
  <sheetProtection/>
  <mergeCells count="6">
    <mergeCell ref="G11:G12"/>
    <mergeCell ref="A8:F9"/>
    <mergeCell ref="A11:B11"/>
    <mergeCell ref="C11:C12"/>
    <mergeCell ref="D11:D12"/>
    <mergeCell ref="E11:F11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&amp;CAnexa 2 pag.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0.00390625" style="2" customWidth="1"/>
    <col min="2" max="2" width="16.28125" style="2" customWidth="1"/>
    <col min="3" max="3" width="19.57421875" style="2" customWidth="1"/>
    <col min="4" max="4" width="15.57421875" style="2" customWidth="1"/>
    <col min="5" max="5" width="14.7109375" style="2" customWidth="1"/>
    <col min="6" max="6" width="13.8515625" style="2" customWidth="1"/>
    <col min="7" max="16384" width="9.140625" style="2" customWidth="1"/>
  </cols>
  <sheetData>
    <row r="1" spans="1:9" ht="11.25">
      <c r="A1" s="179" t="s">
        <v>726</v>
      </c>
      <c r="B1" s="180"/>
      <c r="C1" s="180"/>
      <c r="D1" s="180"/>
      <c r="E1" s="180"/>
      <c r="F1" s="180"/>
      <c r="G1" s="180"/>
      <c r="H1" s="180"/>
      <c r="I1" s="180"/>
    </row>
    <row r="2" spans="1:9" ht="11.25">
      <c r="A2" s="181" t="str">
        <f>'DIABET 2'!A2</f>
        <v>CASA DE ASIGURĂRI DE SĂNĂTATE VRANCEA</v>
      </c>
      <c r="B2" s="180"/>
      <c r="C2" s="180"/>
      <c r="D2" s="180"/>
      <c r="E2" s="180"/>
      <c r="F2" s="180"/>
      <c r="G2" s="180"/>
      <c r="H2" s="180"/>
      <c r="I2" s="180"/>
    </row>
    <row r="3" spans="1:9" ht="11.25">
      <c r="A3" s="179" t="s">
        <v>357</v>
      </c>
      <c r="B3" s="180"/>
      <c r="C3" s="180"/>
      <c r="D3" s="180"/>
      <c r="E3" s="180"/>
      <c r="F3" s="180"/>
      <c r="G3" s="180"/>
      <c r="H3" s="180"/>
      <c r="I3" s="180"/>
    </row>
    <row r="4" spans="1:9" ht="11.25">
      <c r="A4" s="179" t="str">
        <f>'DIABET 2'!A4</f>
        <v>Raportare pentru TRIMESTRUL II 2022</v>
      </c>
      <c r="B4" s="180"/>
      <c r="C4" s="180"/>
      <c r="D4" s="180"/>
      <c r="E4" s="180"/>
      <c r="F4" s="180"/>
      <c r="G4" s="180"/>
      <c r="H4" s="180"/>
      <c r="I4" s="180"/>
    </row>
    <row r="5" spans="1:9" ht="11.25">
      <c r="A5" s="180" t="s">
        <v>809</v>
      </c>
      <c r="B5" s="180"/>
      <c r="C5" s="180"/>
      <c r="D5" s="180"/>
      <c r="E5" s="180"/>
      <c r="F5" s="180"/>
      <c r="G5" s="180"/>
      <c r="H5" s="180"/>
      <c r="I5" s="180"/>
    </row>
    <row r="6" spans="1:9" ht="11.25">
      <c r="A6" s="180"/>
      <c r="B6" s="180"/>
      <c r="C6" s="180"/>
      <c r="D6" s="180"/>
      <c r="E6" s="180"/>
      <c r="F6" s="180"/>
      <c r="G6" s="180"/>
      <c r="H6" s="180"/>
      <c r="I6" s="180"/>
    </row>
    <row r="7" spans="1:9" ht="11.25">
      <c r="A7" s="180"/>
      <c r="B7" s="180"/>
      <c r="C7" s="180"/>
      <c r="D7" s="180"/>
      <c r="E7" s="180"/>
      <c r="F7" s="180"/>
      <c r="G7" s="180"/>
      <c r="H7" s="180"/>
      <c r="I7" s="180"/>
    </row>
    <row r="8" spans="1:9" ht="11.25">
      <c r="A8" s="180"/>
      <c r="B8" s="180"/>
      <c r="C8" s="180"/>
      <c r="D8" s="180"/>
      <c r="E8" s="180"/>
      <c r="F8" s="180"/>
      <c r="G8" s="180"/>
      <c r="H8" s="180"/>
      <c r="I8" s="180"/>
    </row>
    <row r="9" spans="1:256" ht="20.25" customHeight="1" thickBot="1">
      <c r="A9" s="179" t="s">
        <v>2</v>
      </c>
      <c r="B9" s="179"/>
      <c r="C9" s="179"/>
      <c r="D9" s="179"/>
      <c r="E9" s="179"/>
      <c r="F9" s="179"/>
      <c r="G9" s="179"/>
      <c r="H9" s="182"/>
      <c r="I9" s="17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5" ht="59.25" customHeight="1" thickBot="1">
      <c r="A10" s="597" t="s">
        <v>3</v>
      </c>
      <c r="B10" s="597"/>
      <c r="C10" s="598"/>
      <c r="D10" s="605" t="s">
        <v>698</v>
      </c>
      <c r="E10" s="602"/>
      <c r="F10" s="602"/>
      <c r="G10" s="604"/>
      <c r="H10" s="602"/>
      <c r="I10" s="602"/>
      <c r="J10" s="603"/>
      <c r="K10" s="603"/>
      <c r="L10" s="603"/>
      <c r="M10" s="601"/>
      <c r="N10" s="9"/>
      <c r="O10" s="9"/>
    </row>
    <row r="11" spans="1:15" ht="60" customHeight="1" thickBot="1">
      <c r="A11" s="184" t="s">
        <v>635</v>
      </c>
      <c r="B11" s="185" t="s">
        <v>636</v>
      </c>
      <c r="C11" s="186" t="s">
        <v>637</v>
      </c>
      <c r="D11" s="606"/>
      <c r="E11" s="602"/>
      <c r="F11" s="602"/>
      <c r="G11" s="604"/>
      <c r="H11" s="602"/>
      <c r="I11" s="602"/>
      <c r="J11" s="603"/>
      <c r="K11" s="603"/>
      <c r="L11" s="603"/>
      <c r="M11" s="601"/>
      <c r="N11" s="9"/>
      <c r="O11" s="9"/>
    </row>
    <row r="12" spans="1:15" ht="20.25" customHeight="1" thickBot="1">
      <c r="A12" s="187" t="s">
        <v>268</v>
      </c>
      <c r="B12" s="187" t="s">
        <v>269</v>
      </c>
      <c r="C12" s="187" t="s">
        <v>257</v>
      </c>
      <c r="D12" s="187" t="s">
        <v>258</v>
      </c>
      <c r="E12" s="183"/>
      <c r="F12" s="183"/>
      <c r="G12" s="183"/>
      <c r="H12" s="183"/>
      <c r="I12" s="183"/>
      <c r="J12" s="103"/>
      <c r="K12" s="103"/>
      <c r="L12" s="103"/>
      <c r="M12" s="103"/>
      <c r="N12" s="9"/>
      <c r="O12" s="9"/>
    </row>
    <row r="13" spans="1:256" s="7" customFormat="1" ht="20.25" customHeight="1" thickBot="1">
      <c r="A13" s="274">
        <v>1</v>
      </c>
      <c r="B13" s="274">
        <v>3</v>
      </c>
      <c r="C13" s="275">
        <v>0</v>
      </c>
      <c r="D13" s="276">
        <v>4</v>
      </c>
      <c r="E13" s="277"/>
      <c r="F13" s="277"/>
      <c r="G13" s="278"/>
      <c r="H13" s="279"/>
      <c r="I13" s="279"/>
      <c r="J13" s="280"/>
      <c r="K13" s="280"/>
      <c r="L13" s="281"/>
      <c r="M13" s="281"/>
      <c r="N13" s="280"/>
      <c r="O13" s="280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  <c r="IK13" s="282"/>
      <c r="IL13" s="282"/>
      <c r="IM13" s="282"/>
      <c r="IN13" s="282"/>
      <c r="IO13" s="282"/>
      <c r="IP13" s="282"/>
      <c r="IQ13" s="282"/>
      <c r="IR13" s="282"/>
      <c r="IS13" s="282"/>
      <c r="IT13" s="282"/>
      <c r="IU13" s="282"/>
      <c r="IV13" s="282"/>
    </row>
    <row r="14" spans="1:256" ht="20.25" customHeight="1">
      <c r="A14" s="191"/>
      <c r="B14" s="192"/>
      <c r="C14" s="193"/>
      <c r="D14" s="189"/>
      <c r="E14" s="190"/>
      <c r="F14" s="190"/>
      <c r="G14" s="190"/>
      <c r="H14" s="194"/>
      <c r="I14" s="188"/>
      <c r="J14" s="156"/>
      <c r="K14" s="156"/>
      <c r="L14" s="156"/>
      <c r="M14" s="156"/>
      <c r="N14" s="39"/>
      <c r="O14" s="157"/>
      <c r="P14" s="157"/>
      <c r="Q14" s="39"/>
      <c r="R14" s="39"/>
      <c r="S14" s="157"/>
      <c r="T14" s="157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11" ht="20.25" customHeight="1">
      <c r="A15" s="180"/>
      <c r="B15" s="180"/>
      <c r="C15" s="180"/>
      <c r="D15" s="180"/>
      <c r="E15" s="195"/>
      <c r="F15" s="195"/>
      <c r="G15" s="195"/>
      <c r="H15" s="195"/>
      <c r="I15" s="195"/>
      <c r="J15" s="49"/>
      <c r="K15" s="9"/>
    </row>
    <row r="16" spans="1:9" ht="20.25" customHeight="1" thickBot="1">
      <c r="A16" s="179" t="s">
        <v>4</v>
      </c>
      <c r="B16" s="180"/>
      <c r="C16" s="180"/>
      <c r="D16" s="180"/>
      <c r="E16" s="180"/>
      <c r="F16" s="180"/>
      <c r="G16" s="180"/>
      <c r="H16" s="180"/>
      <c r="I16" s="180"/>
    </row>
    <row r="17" spans="1:256" ht="20.25" customHeight="1" thickBot="1">
      <c r="A17" s="596" t="s">
        <v>472</v>
      </c>
      <c r="B17" s="597"/>
      <c r="C17" s="598"/>
      <c r="D17" s="599" t="s">
        <v>5</v>
      </c>
      <c r="E17" s="180"/>
      <c r="F17" s="180"/>
      <c r="G17" s="180"/>
      <c r="H17" s="180"/>
      <c r="I17" s="180"/>
      <c r="IP17" s="79"/>
      <c r="IQ17" s="79"/>
      <c r="IR17" s="79"/>
      <c r="IS17" s="79"/>
      <c r="IT17" s="79"/>
      <c r="IU17" s="79"/>
      <c r="IV17" s="79"/>
    </row>
    <row r="18" spans="1:256" ht="59.25" customHeight="1" thickBot="1">
      <c r="A18" s="184" t="s">
        <v>635</v>
      </c>
      <c r="B18" s="185" t="s">
        <v>636</v>
      </c>
      <c r="C18" s="196" t="s">
        <v>637</v>
      </c>
      <c r="D18" s="600"/>
      <c r="E18" s="180"/>
      <c r="F18" s="180"/>
      <c r="G18" s="180"/>
      <c r="H18" s="180"/>
      <c r="I18" s="180"/>
      <c r="IP18" s="79"/>
      <c r="IQ18" s="79"/>
      <c r="IR18" s="79"/>
      <c r="IS18" s="79"/>
      <c r="IT18" s="79"/>
      <c r="IU18" s="79"/>
      <c r="IV18" s="79"/>
    </row>
    <row r="19" spans="1:256" ht="20.25" customHeight="1" thickBot="1">
      <c r="A19" s="197" t="s">
        <v>268</v>
      </c>
      <c r="B19" s="197" t="s">
        <v>269</v>
      </c>
      <c r="C19" s="197" t="s">
        <v>257</v>
      </c>
      <c r="D19" s="198" t="s">
        <v>0</v>
      </c>
      <c r="E19" s="180"/>
      <c r="F19" s="180"/>
      <c r="G19" s="180"/>
      <c r="H19" s="180"/>
      <c r="I19" s="180"/>
      <c r="IP19" s="79"/>
      <c r="IQ19" s="79"/>
      <c r="IR19" s="79"/>
      <c r="IS19" s="79"/>
      <c r="IT19" s="79"/>
      <c r="IU19" s="79"/>
      <c r="IV19" s="79"/>
    </row>
    <row r="20" spans="1:256" s="272" customFormat="1" ht="20.25" customHeight="1" thickBot="1">
      <c r="A20" s="269">
        <v>3155.88</v>
      </c>
      <c r="B20" s="269">
        <v>17439.45</v>
      </c>
      <c r="C20" s="269">
        <v>0</v>
      </c>
      <c r="D20" s="270">
        <f>A20+B20+C20</f>
        <v>20595.33</v>
      </c>
      <c r="E20" s="271"/>
      <c r="F20" s="271"/>
      <c r="G20" s="271"/>
      <c r="H20" s="271"/>
      <c r="I20" s="271"/>
      <c r="IP20" s="273"/>
      <c r="IQ20" s="273"/>
      <c r="IR20" s="273"/>
      <c r="IS20" s="273"/>
      <c r="IT20" s="273"/>
      <c r="IU20" s="273"/>
      <c r="IV20" s="273"/>
    </row>
    <row r="21" spans="1:9" ht="20.25" customHeight="1">
      <c r="A21" s="180"/>
      <c r="B21" s="180"/>
      <c r="C21" s="180"/>
      <c r="D21" s="180"/>
      <c r="E21" s="180"/>
      <c r="F21" s="180"/>
      <c r="G21" s="180"/>
      <c r="H21" s="180"/>
      <c r="I21" s="180"/>
    </row>
    <row r="22" spans="1:9" ht="20.25" customHeight="1">
      <c r="A22" s="180"/>
      <c r="B22" s="180"/>
      <c r="C22" s="180"/>
      <c r="D22" s="180"/>
      <c r="E22" s="180"/>
      <c r="F22" s="180"/>
      <c r="G22" s="180"/>
      <c r="H22" s="180"/>
      <c r="I22" s="180"/>
    </row>
    <row r="23" spans="1:9" ht="20.25" customHeight="1">
      <c r="A23" s="180"/>
      <c r="B23" s="180"/>
      <c r="C23" s="180"/>
      <c r="D23" s="180"/>
      <c r="E23" s="180"/>
      <c r="F23" s="180"/>
      <c r="G23" s="180"/>
      <c r="H23" s="180"/>
      <c r="I23" s="180"/>
    </row>
    <row r="24" spans="1:9" ht="20.25" customHeight="1">
      <c r="A24" s="180"/>
      <c r="B24" s="180"/>
      <c r="C24" s="180"/>
      <c r="D24" s="180"/>
      <c r="E24" s="180"/>
      <c r="F24" s="180"/>
      <c r="G24" s="180"/>
      <c r="H24" s="180"/>
      <c r="I24" s="180"/>
    </row>
    <row r="25" spans="1:9" ht="20.25" customHeight="1">
      <c r="A25" s="180"/>
      <c r="B25" s="180"/>
      <c r="C25" s="180"/>
      <c r="D25" s="180"/>
      <c r="E25" s="180"/>
      <c r="F25" s="180"/>
      <c r="G25" s="180"/>
      <c r="H25" s="180"/>
      <c r="I25" s="180"/>
    </row>
    <row r="26" spans="1:9" ht="20.25" customHeight="1" thickBot="1">
      <c r="A26" s="179" t="s">
        <v>473</v>
      </c>
      <c r="B26" s="180"/>
      <c r="C26" s="180"/>
      <c r="D26" s="180"/>
      <c r="E26" s="180"/>
      <c r="F26" s="180"/>
      <c r="G26" s="180"/>
      <c r="H26" s="180"/>
      <c r="I26" s="180"/>
    </row>
    <row r="27" spans="1:9" ht="72.75" customHeight="1" thickBot="1">
      <c r="A27" s="199" t="s">
        <v>6</v>
      </c>
      <c r="B27" s="200" t="s">
        <v>768</v>
      </c>
      <c r="C27" s="201" t="s">
        <v>632</v>
      </c>
      <c r="D27" s="201" t="s">
        <v>633</v>
      </c>
      <c r="E27" s="200" t="s">
        <v>769</v>
      </c>
      <c r="F27" s="202" t="s">
        <v>770</v>
      </c>
      <c r="G27" s="180"/>
      <c r="H27" s="180"/>
      <c r="I27" s="180"/>
    </row>
    <row r="28" spans="1:9" ht="15" customHeight="1" thickBot="1">
      <c r="A28" s="203" t="s">
        <v>295</v>
      </c>
      <c r="B28" s="204" t="s">
        <v>268</v>
      </c>
      <c r="C28" s="204" t="s">
        <v>269</v>
      </c>
      <c r="D28" s="204" t="s">
        <v>257</v>
      </c>
      <c r="E28" s="204" t="s">
        <v>258</v>
      </c>
      <c r="F28" s="197" t="s">
        <v>616</v>
      </c>
      <c r="G28" s="180"/>
      <c r="H28" s="180"/>
      <c r="I28" s="180"/>
    </row>
    <row r="29" spans="1:9" ht="33.75" customHeight="1">
      <c r="A29" s="205" t="s">
        <v>640</v>
      </c>
      <c r="B29" s="263">
        <v>1577.96</v>
      </c>
      <c r="C29" s="263">
        <v>2629.9</v>
      </c>
      <c r="D29" s="264">
        <v>0</v>
      </c>
      <c r="E29" s="264">
        <v>3155.88</v>
      </c>
      <c r="F29" s="265">
        <f>B29+C29+D29-E29</f>
        <v>1051.9800000000005</v>
      </c>
      <c r="G29" s="180"/>
      <c r="H29" s="180"/>
      <c r="I29" s="180"/>
    </row>
    <row r="30" spans="1:9" ht="45">
      <c r="A30" s="206" t="s">
        <v>636</v>
      </c>
      <c r="B30" s="266">
        <v>0</v>
      </c>
      <c r="C30" s="266">
        <v>32785.69</v>
      </c>
      <c r="D30" s="267">
        <v>0</v>
      </c>
      <c r="E30" s="267">
        <v>17439.45</v>
      </c>
      <c r="F30" s="265">
        <f>B30+C30+D30-E30</f>
        <v>15346.240000000002</v>
      </c>
      <c r="G30" s="180"/>
      <c r="H30" s="180"/>
      <c r="I30" s="180"/>
    </row>
    <row r="31" spans="1:9" ht="56.25">
      <c r="A31" s="207" t="s">
        <v>637</v>
      </c>
      <c r="B31" s="266">
        <v>0</v>
      </c>
      <c r="C31" s="266">
        <v>0</v>
      </c>
      <c r="D31" s="267">
        <v>0</v>
      </c>
      <c r="E31" s="267">
        <v>0</v>
      </c>
      <c r="F31" s="265">
        <f>B31+C31+D31-E31</f>
        <v>0</v>
      </c>
      <c r="G31" s="180"/>
      <c r="H31" s="180"/>
      <c r="I31" s="180"/>
    </row>
    <row r="32" spans="1:9" ht="20.25" customHeight="1" thickBot="1">
      <c r="A32" s="208" t="s">
        <v>274</v>
      </c>
      <c r="B32" s="268">
        <f>B29+B30+B31</f>
        <v>1577.96</v>
      </c>
      <c r="C32" s="268">
        <f>C29+C30+C31</f>
        <v>35415.590000000004</v>
      </c>
      <c r="D32" s="268">
        <f>D29+D30+D31</f>
        <v>0</v>
      </c>
      <c r="E32" s="268">
        <f>E29+E30+E31</f>
        <v>20595.33</v>
      </c>
      <c r="F32" s="265">
        <f>B32+C32+D32-E32</f>
        <v>16398.22</v>
      </c>
      <c r="G32" s="180"/>
      <c r="H32" s="180"/>
      <c r="I32" s="180"/>
    </row>
    <row r="33" spans="1:9" ht="20.25" customHeight="1">
      <c r="A33" s="182"/>
      <c r="B33" s="209"/>
      <c r="C33" s="209"/>
      <c r="D33" s="209"/>
      <c r="E33" s="209"/>
      <c r="F33" s="209"/>
      <c r="G33" s="180"/>
      <c r="H33" s="180"/>
      <c r="I33" s="180"/>
    </row>
    <row r="34" spans="1:9" ht="20.25" customHeight="1">
      <c r="A34" s="179" t="s">
        <v>627</v>
      </c>
      <c r="B34" s="180"/>
      <c r="C34" s="180"/>
      <c r="D34" s="180"/>
      <c r="E34" s="180"/>
      <c r="F34" s="180"/>
      <c r="G34" s="180"/>
      <c r="H34" s="180"/>
      <c r="I34" s="180"/>
    </row>
    <row r="35" spans="1:9" ht="18" customHeight="1">
      <c r="A35" s="179"/>
      <c r="B35" s="180"/>
      <c r="C35" s="180"/>
      <c r="D35" s="180"/>
      <c r="E35" s="180"/>
      <c r="F35" s="180"/>
      <c r="G35" s="180"/>
      <c r="H35" s="180"/>
      <c r="I35" s="180"/>
    </row>
    <row r="36" spans="1:256" ht="20.25" customHeight="1">
      <c r="A36" s="210" t="s">
        <v>7</v>
      </c>
      <c r="B36" s="180"/>
      <c r="C36" s="180"/>
      <c r="D36" s="180"/>
      <c r="E36" s="190"/>
      <c r="F36" s="190"/>
      <c r="G36" s="190"/>
      <c r="H36" s="190"/>
      <c r="I36" s="190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9" ht="20.25" customHeight="1">
      <c r="A37" s="210" t="s">
        <v>8</v>
      </c>
      <c r="B37" s="180"/>
      <c r="C37" s="180"/>
      <c r="D37" s="180"/>
      <c r="E37" s="180"/>
      <c r="F37" s="180"/>
      <c r="G37" s="180"/>
      <c r="H37" s="180"/>
      <c r="I37" s="180"/>
    </row>
    <row r="38" spans="1:9" ht="20.25" customHeight="1">
      <c r="A38" s="210" t="s">
        <v>9</v>
      </c>
      <c r="B38" s="180"/>
      <c r="C38" s="180"/>
      <c r="D38" s="180"/>
      <c r="E38" s="180"/>
      <c r="F38" s="180"/>
      <c r="G38" s="180"/>
      <c r="H38" s="180"/>
      <c r="I38" s="180"/>
    </row>
    <row r="39" spans="1:9" ht="20.25" customHeight="1">
      <c r="A39" s="211" t="s">
        <v>1</v>
      </c>
      <c r="B39" s="180"/>
      <c r="C39" s="180"/>
      <c r="D39" s="180"/>
      <c r="E39" s="180"/>
      <c r="F39" s="180"/>
      <c r="G39" s="180"/>
      <c r="H39" s="180"/>
      <c r="I39" s="180"/>
    </row>
    <row r="40" spans="1:9" ht="20.25" customHeight="1">
      <c r="A40" s="180"/>
      <c r="B40" s="180"/>
      <c r="C40" s="180"/>
      <c r="D40" s="180"/>
      <c r="E40" s="180"/>
      <c r="F40" s="180"/>
      <c r="G40" s="180"/>
      <c r="H40" s="180"/>
      <c r="I40" s="180"/>
    </row>
    <row r="41" spans="1:9" ht="20.25" customHeight="1">
      <c r="A41" s="180"/>
      <c r="B41" s="180"/>
      <c r="C41" s="180"/>
      <c r="D41" s="180"/>
      <c r="E41" s="213" t="s">
        <v>400</v>
      </c>
      <c r="F41" s="180"/>
      <c r="G41" s="180"/>
      <c r="H41" s="180"/>
      <c r="I41" s="180"/>
    </row>
    <row r="42" spans="1:9" ht="12.75">
      <c r="A42" s="180"/>
      <c r="B42" s="180"/>
      <c r="C42" s="180"/>
      <c r="D42" s="180"/>
      <c r="E42" s="214" t="s">
        <v>653</v>
      </c>
      <c r="F42" s="180"/>
      <c r="G42" s="180"/>
      <c r="H42" s="180"/>
      <c r="I42" s="180"/>
    </row>
    <row r="43" spans="1:9" ht="11.25">
      <c r="A43" s="180"/>
      <c r="B43" s="180"/>
      <c r="C43" s="180"/>
      <c r="D43" s="180"/>
      <c r="E43" s="180"/>
      <c r="F43" s="180"/>
      <c r="G43" s="180"/>
      <c r="H43" s="180"/>
      <c r="I43" s="180"/>
    </row>
    <row r="44" spans="1:9" ht="11.25">
      <c r="A44" s="180"/>
      <c r="B44" s="180"/>
      <c r="C44" s="180"/>
      <c r="D44" s="180"/>
      <c r="E44" s="180"/>
      <c r="F44" s="180"/>
      <c r="G44" s="180"/>
      <c r="H44" s="180"/>
      <c r="I44" s="180"/>
    </row>
    <row r="45" spans="1:9" ht="11.25">
      <c r="A45" s="180"/>
      <c r="B45" s="180"/>
      <c r="C45" s="180"/>
      <c r="D45" s="180"/>
      <c r="E45" s="180"/>
      <c r="F45" s="180"/>
      <c r="G45" s="180"/>
      <c r="H45" s="180"/>
      <c r="I45" s="180"/>
    </row>
    <row r="46" spans="1:9" ht="11.25">
      <c r="A46" s="180"/>
      <c r="B46" s="180"/>
      <c r="C46" s="180"/>
      <c r="D46" s="180"/>
      <c r="E46" s="180"/>
      <c r="F46" s="180"/>
      <c r="G46" s="180"/>
      <c r="H46" s="180"/>
      <c r="I46" s="180"/>
    </row>
    <row r="47" spans="1:9" ht="11.25">
      <c r="A47" s="180"/>
      <c r="B47" s="180"/>
      <c r="C47" s="180"/>
      <c r="D47" s="180"/>
      <c r="E47" s="180"/>
      <c r="F47" s="180"/>
      <c r="G47" s="180"/>
      <c r="H47" s="180"/>
      <c r="I47" s="180"/>
    </row>
    <row r="48" spans="1:9" ht="11.25">
      <c r="A48" s="180"/>
      <c r="B48" s="180"/>
      <c r="C48" s="180"/>
      <c r="D48" s="180"/>
      <c r="E48" s="180"/>
      <c r="F48" s="180"/>
      <c r="G48" s="180"/>
      <c r="H48" s="180"/>
      <c r="I48" s="180"/>
    </row>
    <row r="49" spans="1:9" ht="11.25">
      <c r="A49" s="180"/>
      <c r="B49" s="180"/>
      <c r="C49" s="180"/>
      <c r="D49" s="180"/>
      <c r="E49" s="180"/>
      <c r="F49" s="180"/>
      <c r="G49" s="180"/>
      <c r="H49" s="180"/>
      <c r="I49" s="180"/>
    </row>
    <row r="50" spans="1:9" ht="11.25">
      <c r="A50" s="180"/>
      <c r="B50" s="180"/>
      <c r="C50" s="180"/>
      <c r="D50" s="180"/>
      <c r="E50" s="180"/>
      <c r="F50" s="180"/>
      <c r="G50" s="180"/>
      <c r="H50" s="180"/>
      <c r="I50" s="180"/>
    </row>
    <row r="51" spans="1:9" ht="11.25">
      <c r="A51" s="180"/>
      <c r="B51" s="180"/>
      <c r="C51" s="180"/>
      <c r="D51" s="180"/>
      <c r="E51" s="180"/>
      <c r="F51" s="180"/>
      <c r="G51" s="180"/>
      <c r="H51" s="180"/>
      <c r="I51" s="180"/>
    </row>
    <row r="52" spans="1:9" ht="11.25">
      <c r="A52" s="180"/>
      <c r="B52" s="180"/>
      <c r="C52" s="180"/>
      <c r="D52" s="180"/>
      <c r="E52" s="180"/>
      <c r="F52" s="180"/>
      <c r="G52" s="180"/>
      <c r="H52" s="180"/>
      <c r="I52" s="180"/>
    </row>
    <row r="53" spans="1:9" ht="11.25">
      <c r="A53" s="180"/>
      <c r="B53" s="180"/>
      <c r="C53" s="180"/>
      <c r="D53" s="180"/>
      <c r="E53" s="180"/>
      <c r="F53" s="180"/>
      <c r="G53" s="180"/>
      <c r="H53" s="180"/>
      <c r="I53" s="180"/>
    </row>
  </sheetData>
  <sheetProtection/>
  <mergeCells count="13">
    <mergeCell ref="A17:C17"/>
    <mergeCell ref="D17:D18"/>
    <mergeCell ref="G10:G11"/>
    <mergeCell ref="H10:H11"/>
    <mergeCell ref="A10:C10"/>
    <mergeCell ref="D10:D11"/>
    <mergeCell ref="E10:E11"/>
    <mergeCell ref="F10:F11"/>
    <mergeCell ref="M10:M11"/>
    <mergeCell ref="I10:I11"/>
    <mergeCell ref="J10:J11"/>
    <mergeCell ref="K10:K11"/>
    <mergeCell ref="L10:L11"/>
  </mergeCells>
  <printOptions/>
  <pageMargins left="1.3779527559055118" right="0.35433070866141736" top="0.1968503937007874" bottom="0.3937007874015748" header="0.5118110236220472" footer="0.5118110236220472"/>
  <pageSetup horizontalDpi="600" verticalDpi="600" orientation="landscape" paperSize="9" r:id="rId1"/>
  <headerFooter alignWithMargins="0">
    <oddFooter>&amp;CAnexa 2 pag.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8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140625" style="180" customWidth="1"/>
    <col min="2" max="2" width="16.7109375" style="180" customWidth="1"/>
    <col min="3" max="6" width="14.7109375" style="180" customWidth="1"/>
    <col min="7" max="7" width="15.421875" style="180" customWidth="1"/>
    <col min="8" max="10" width="9.140625" style="180" customWidth="1"/>
    <col min="11" max="11" width="10.140625" style="180" bestFit="1" customWidth="1"/>
    <col min="12" max="12" width="9.140625" style="180" customWidth="1"/>
    <col min="13" max="13" width="12.28125" style="179" customWidth="1"/>
    <col min="14" max="16384" width="9.140625" style="180" customWidth="1"/>
  </cols>
  <sheetData>
    <row r="1" ht="11.25">
      <c r="A1" s="179" t="s">
        <v>727</v>
      </c>
    </row>
    <row r="2" spans="1:11" ht="11.25">
      <c r="A2" s="181" t="str">
        <f>'DIABET 4'!A2</f>
        <v>CASA DE ASIGURĂRI DE SĂNĂTATE VRANCEA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25" ht="11.25">
      <c r="A3" s="607" t="s">
        <v>785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284"/>
      <c r="R3" s="284"/>
      <c r="S3" s="284"/>
      <c r="T3" s="284"/>
      <c r="U3" s="284"/>
      <c r="V3" s="284"/>
      <c r="W3" s="284"/>
      <c r="X3" s="284"/>
      <c r="Y3" s="284"/>
    </row>
    <row r="4" spans="1:25" ht="11.25">
      <c r="A4" s="179" t="str">
        <f>'DIABET 4'!A4</f>
        <v>Raportare pentru TRIMESTRUL II 2022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4"/>
      <c r="M4" s="283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</row>
    <row r="5" spans="1:25" ht="11.25">
      <c r="A5" s="284" t="s">
        <v>296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3"/>
      <c r="N5" s="284"/>
      <c r="O5" s="284"/>
      <c r="P5" s="285"/>
      <c r="Q5" s="284"/>
      <c r="R5" s="284"/>
      <c r="S5" s="284"/>
      <c r="T5" s="284"/>
      <c r="U5" s="284"/>
      <c r="V5" s="284"/>
      <c r="W5" s="284"/>
      <c r="X5" s="284"/>
      <c r="Y5" s="284"/>
    </row>
    <row r="6" spans="1:25" ht="11.25">
      <c r="A6" s="284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4"/>
      <c r="M6" s="283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13" ht="12" thickBot="1">
      <c r="A7" s="286" t="s">
        <v>647</v>
      </c>
      <c r="B7" s="286"/>
      <c r="C7" s="286"/>
      <c r="D7" s="286"/>
      <c r="E7" s="286"/>
      <c r="F7" s="285"/>
      <c r="G7" s="285"/>
      <c r="H7" s="285"/>
      <c r="I7" s="285"/>
      <c r="J7" s="285"/>
      <c r="K7" s="285"/>
      <c r="L7" s="285"/>
      <c r="M7" s="325"/>
    </row>
    <row r="8" spans="1:13" ht="20.25" customHeight="1" thickBot="1">
      <c r="A8" s="619" t="s">
        <v>474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1"/>
      <c r="M8" s="622" t="s">
        <v>161</v>
      </c>
    </row>
    <row r="9" spans="1:13" ht="15" customHeight="1" thickBot="1">
      <c r="A9" s="625" t="s">
        <v>280</v>
      </c>
      <c r="B9" s="626"/>
      <c r="C9" s="626"/>
      <c r="D9" s="627"/>
      <c r="E9" s="627"/>
      <c r="F9" s="627"/>
      <c r="G9" s="627"/>
      <c r="H9" s="627"/>
      <c r="I9" s="627"/>
      <c r="J9" s="627"/>
      <c r="K9" s="628"/>
      <c r="L9" s="629" t="s">
        <v>273</v>
      </c>
      <c r="M9" s="623"/>
    </row>
    <row r="10" spans="1:13" ht="10.5" customHeight="1" thickBot="1">
      <c r="A10" s="612" t="s">
        <v>475</v>
      </c>
      <c r="B10" s="613"/>
      <c r="C10" s="614"/>
      <c r="D10" s="612" t="s">
        <v>476</v>
      </c>
      <c r="E10" s="615"/>
      <c r="F10" s="616"/>
      <c r="G10" s="617" t="s">
        <v>299</v>
      </c>
      <c r="H10" s="608" t="s">
        <v>300</v>
      </c>
      <c r="I10" s="608" t="s">
        <v>602</v>
      </c>
      <c r="J10" s="608" t="s">
        <v>603</v>
      </c>
      <c r="K10" s="610" t="s">
        <v>281</v>
      </c>
      <c r="L10" s="630"/>
      <c r="M10" s="624"/>
    </row>
    <row r="11" spans="1:13" ht="99" customHeight="1" thickBot="1">
      <c r="A11" s="288" t="s">
        <v>301</v>
      </c>
      <c r="B11" s="289" t="s">
        <v>302</v>
      </c>
      <c r="C11" s="290" t="s">
        <v>303</v>
      </c>
      <c r="D11" s="291" t="s">
        <v>304</v>
      </c>
      <c r="E11" s="292" t="s">
        <v>305</v>
      </c>
      <c r="F11" s="293" t="s">
        <v>306</v>
      </c>
      <c r="G11" s="618"/>
      <c r="H11" s="643"/>
      <c r="I11" s="609"/>
      <c r="J11" s="609"/>
      <c r="K11" s="611"/>
      <c r="L11" s="630"/>
      <c r="M11" s="624"/>
    </row>
    <row r="12" spans="1:13" ht="12" thickBot="1">
      <c r="A12" s="294" t="s">
        <v>268</v>
      </c>
      <c r="B12" s="295" t="s">
        <v>269</v>
      </c>
      <c r="C12" s="296" t="s">
        <v>257</v>
      </c>
      <c r="D12" s="294" t="s">
        <v>258</v>
      </c>
      <c r="E12" s="295" t="s">
        <v>259</v>
      </c>
      <c r="F12" s="297" t="s">
        <v>270</v>
      </c>
      <c r="G12" s="294" t="s">
        <v>260</v>
      </c>
      <c r="H12" s="295" t="s">
        <v>261</v>
      </c>
      <c r="I12" s="295" t="s">
        <v>262</v>
      </c>
      <c r="J12" s="295" t="s">
        <v>263</v>
      </c>
      <c r="K12" s="296" t="s">
        <v>264</v>
      </c>
      <c r="L12" s="298" t="s">
        <v>271</v>
      </c>
      <c r="M12" s="299" t="s">
        <v>605</v>
      </c>
    </row>
    <row r="13" spans="1:13" s="338" customFormat="1" ht="13.5" thickBot="1">
      <c r="A13" s="333">
        <v>3</v>
      </c>
      <c r="B13" s="334">
        <v>1</v>
      </c>
      <c r="C13" s="335">
        <v>7</v>
      </c>
      <c r="D13" s="333">
        <v>0</v>
      </c>
      <c r="E13" s="334">
        <v>0</v>
      </c>
      <c r="F13" s="336">
        <v>0</v>
      </c>
      <c r="G13" s="333">
        <v>0</v>
      </c>
      <c r="H13" s="334">
        <v>0</v>
      </c>
      <c r="I13" s="334">
        <v>0</v>
      </c>
      <c r="J13" s="334">
        <v>0</v>
      </c>
      <c r="K13" s="335">
        <v>9</v>
      </c>
      <c r="L13" s="337">
        <v>0</v>
      </c>
      <c r="M13" s="344">
        <v>9</v>
      </c>
    </row>
    <row r="14" spans="1:13" ht="11.25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3"/>
    </row>
    <row r="15" spans="1:13" ht="11.25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3"/>
    </row>
    <row r="16" spans="1:13" ht="11.25">
      <c r="A16" s="284"/>
      <c r="B16" s="284"/>
      <c r="C16" s="284"/>
      <c r="D16" s="284"/>
      <c r="E16" s="284"/>
      <c r="F16" s="284"/>
      <c r="G16" s="284"/>
      <c r="H16" s="284"/>
      <c r="I16" s="300"/>
      <c r="J16" s="284"/>
      <c r="K16" s="284"/>
      <c r="L16" s="284"/>
      <c r="M16" s="283"/>
    </row>
    <row r="17" spans="1:13" ht="12" thickBot="1">
      <c r="A17" s="286" t="s">
        <v>648</v>
      </c>
      <c r="B17" s="284"/>
      <c r="C17" s="284"/>
      <c r="D17" s="284"/>
      <c r="E17" s="284"/>
      <c r="F17" s="284"/>
      <c r="G17" s="284"/>
      <c r="H17" s="284"/>
      <c r="I17" s="300"/>
      <c r="J17" s="284"/>
      <c r="K17" s="284"/>
      <c r="L17" s="284"/>
      <c r="M17" s="283"/>
    </row>
    <row r="18" spans="1:13" ht="19.5" customHeight="1" thickBot="1">
      <c r="A18" s="617" t="s">
        <v>753</v>
      </c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10"/>
      <c r="M18" s="631" t="s">
        <v>642</v>
      </c>
    </row>
    <row r="19" spans="1:13" ht="21" customHeight="1" thickBot="1">
      <c r="A19" s="617" t="s">
        <v>280</v>
      </c>
      <c r="B19" s="608"/>
      <c r="C19" s="608"/>
      <c r="D19" s="608"/>
      <c r="E19" s="608"/>
      <c r="F19" s="608"/>
      <c r="G19" s="608"/>
      <c r="H19" s="608"/>
      <c r="I19" s="608"/>
      <c r="J19" s="608"/>
      <c r="K19" s="641"/>
      <c r="L19" s="635" t="s">
        <v>273</v>
      </c>
      <c r="M19" s="632"/>
    </row>
    <row r="20" spans="1:13" ht="10.5" customHeight="1" thickBot="1">
      <c r="A20" s="617" t="s">
        <v>475</v>
      </c>
      <c r="B20" s="644"/>
      <c r="C20" s="645"/>
      <c r="D20" s="617" t="s">
        <v>476</v>
      </c>
      <c r="E20" s="608"/>
      <c r="F20" s="641"/>
      <c r="G20" s="646" t="s">
        <v>299</v>
      </c>
      <c r="H20" s="608" t="s">
        <v>300</v>
      </c>
      <c r="I20" s="608" t="s">
        <v>602</v>
      </c>
      <c r="J20" s="608" t="s">
        <v>603</v>
      </c>
      <c r="K20" s="641" t="s">
        <v>604</v>
      </c>
      <c r="L20" s="636"/>
      <c r="M20" s="632"/>
    </row>
    <row r="21" spans="1:13" ht="96.75" customHeight="1" thickBot="1">
      <c r="A21" s="301" t="s">
        <v>301</v>
      </c>
      <c r="B21" s="302" t="s">
        <v>307</v>
      </c>
      <c r="C21" s="303" t="s">
        <v>303</v>
      </c>
      <c r="D21" s="301" t="s">
        <v>477</v>
      </c>
      <c r="E21" s="302" t="s">
        <v>308</v>
      </c>
      <c r="F21" s="304" t="s">
        <v>306</v>
      </c>
      <c r="G21" s="647"/>
      <c r="H21" s="648"/>
      <c r="I21" s="638"/>
      <c r="J21" s="638"/>
      <c r="K21" s="642"/>
      <c r="L21" s="637"/>
      <c r="M21" s="632"/>
    </row>
    <row r="22" spans="1:13" ht="18" customHeight="1" thickBot="1">
      <c r="A22" s="305" t="s">
        <v>268</v>
      </c>
      <c r="B22" s="305" t="s">
        <v>269</v>
      </c>
      <c r="C22" s="306" t="s">
        <v>257</v>
      </c>
      <c r="D22" s="305" t="s">
        <v>258</v>
      </c>
      <c r="E22" s="305" t="s">
        <v>259</v>
      </c>
      <c r="F22" s="307" t="s">
        <v>270</v>
      </c>
      <c r="G22" s="308" t="s">
        <v>260</v>
      </c>
      <c r="H22" s="305" t="s">
        <v>261</v>
      </c>
      <c r="I22" s="305" t="s">
        <v>262</v>
      </c>
      <c r="J22" s="305" t="s">
        <v>263</v>
      </c>
      <c r="K22" s="305" t="s">
        <v>358</v>
      </c>
      <c r="L22" s="306" t="s">
        <v>271</v>
      </c>
      <c r="M22" s="287" t="s">
        <v>605</v>
      </c>
    </row>
    <row r="23" spans="1:13" s="271" customFormat="1" ht="18" customHeight="1" thickBot="1">
      <c r="A23" s="339">
        <v>567615.04</v>
      </c>
      <c r="B23" s="340">
        <v>14814.58</v>
      </c>
      <c r="C23" s="341">
        <v>43097.53</v>
      </c>
      <c r="D23" s="339">
        <v>0</v>
      </c>
      <c r="E23" s="340">
        <v>0</v>
      </c>
      <c r="F23" s="342">
        <v>0</v>
      </c>
      <c r="G23" s="343">
        <v>0</v>
      </c>
      <c r="H23" s="340">
        <v>0</v>
      </c>
      <c r="I23" s="340">
        <v>0</v>
      </c>
      <c r="J23" s="340">
        <v>0</v>
      </c>
      <c r="K23" s="340">
        <f>A23+B23+C23</f>
        <v>625527.15</v>
      </c>
      <c r="L23" s="341">
        <v>0</v>
      </c>
      <c r="M23" s="345">
        <f>K23+L23</f>
        <v>625527.15</v>
      </c>
    </row>
    <row r="24" spans="1:13" ht="12.75" customHeight="1">
      <c r="A24" s="284"/>
      <c r="B24" s="284"/>
      <c r="C24" s="284"/>
      <c r="D24" s="284"/>
      <c r="E24" s="284"/>
      <c r="F24" s="284"/>
      <c r="G24" s="284"/>
      <c r="H24" s="284"/>
      <c r="I24" s="300"/>
      <c r="J24" s="284"/>
      <c r="K24" s="284"/>
      <c r="L24" s="284"/>
      <c r="M24" s="283"/>
    </row>
    <row r="25" spans="1:13" ht="10.5" customHeight="1">
      <c r="A25" s="284"/>
      <c r="B25" s="284"/>
      <c r="C25" s="284"/>
      <c r="D25" s="284"/>
      <c r="E25" s="284"/>
      <c r="F25" s="284"/>
      <c r="G25" s="284"/>
      <c r="H25" s="284"/>
      <c r="I25" s="300"/>
      <c r="J25" s="284"/>
      <c r="K25" s="284"/>
      <c r="L25" s="284"/>
      <c r="M25" s="283"/>
    </row>
    <row r="26" spans="1:13" ht="10.5" customHeight="1">
      <c r="A26" s="284"/>
      <c r="B26" s="284"/>
      <c r="C26" s="284"/>
      <c r="D26" s="284"/>
      <c r="E26" s="284"/>
      <c r="F26" s="284"/>
      <c r="G26" s="284"/>
      <c r="H26" s="284"/>
      <c r="I26" s="300"/>
      <c r="J26" s="284"/>
      <c r="K26" s="284"/>
      <c r="L26" s="284"/>
      <c r="M26" s="283"/>
    </row>
    <row r="27" spans="1:13" ht="10.5" customHeight="1">
      <c r="A27" s="284"/>
      <c r="B27" s="284"/>
      <c r="C27" s="284"/>
      <c r="D27" s="284"/>
      <c r="E27" s="284"/>
      <c r="F27" s="284"/>
      <c r="G27" s="284"/>
      <c r="H27" s="284"/>
      <c r="I27" s="300"/>
      <c r="J27" s="284"/>
      <c r="K27" s="284"/>
      <c r="L27" s="284"/>
      <c r="M27" s="283"/>
    </row>
    <row r="28" spans="1:13" ht="10.5" customHeight="1">
      <c r="A28" s="284"/>
      <c r="B28" s="284"/>
      <c r="C28" s="284"/>
      <c r="D28" s="284"/>
      <c r="E28" s="284"/>
      <c r="F28" s="284"/>
      <c r="G28" s="284"/>
      <c r="H28" s="284"/>
      <c r="I28" s="300"/>
      <c r="J28" s="284"/>
      <c r="K28" s="284"/>
      <c r="L28" s="284"/>
      <c r="M28" s="283"/>
    </row>
    <row r="29" spans="1:13" ht="10.5" customHeight="1">
      <c r="A29" s="284"/>
      <c r="B29" s="284"/>
      <c r="C29" s="284"/>
      <c r="D29" s="284"/>
      <c r="E29" s="284"/>
      <c r="F29" s="284"/>
      <c r="G29" s="284"/>
      <c r="H29" s="284"/>
      <c r="I29" s="300"/>
      <c r="J29" s="284"/>
      <c r="K29" s="284"/>
      <c r="L29" s="284"/>
      <c r="M29" s="283"/>
    </row>
    <row r="30" spans="1:13" ht="10.5" customHeight="1">
      <c r="A30" s="284"/>
      <c r="B30" s="284"/>
      <c r="C30" s="284"/>
      <c r="D30" s="284"/>
      <c r="E30" s="284"/>
      <c r="F30" s="284"/>
      <c r="G30" s="284"/>
      <c r="H30" s="284"/>
      <c r="I30" s="300"/>
      <c r="J30" s="284"/>
      <c r="K30" s="284"/>
      <c r="L30" s="284"/>
      <c r="M30" s="283"/>
    </row>
    <row r="31" spans="1:13" ht="10.5" customHeight="1">
      <c r="A31" s="284"/>
      <c r="B31" s="284"/>
      <c r="C31" s="284"/>
      <c r="D31" s="284"/>
      <c r="E31" s="284"/>
      <c r="F31" s="284"/>
      <c r="G31" s="284"/>
      <c r="H31" s="284"/>
      <c r="I31" s="300"/>
      <c r="J31" s="284"/>
      <c r="K31" s="284"/>
      <c r="L31" s="284"/>
      <c r="M31" s="283"/>
    </row>
    <row r="32" spans="1:13" ht="10.5" customHeight="1">
      <c r="A32" s="284"/>
      <c r="B32" s="284"/>
      <c r="C32" s="284"/>
      <c r="D32" s="284"/>
      <c r="E32" s="284"/>
      <c r="F32" s="284"/>
      <c r="G32" s="284"/>
      <c r="H32" s="284"/>
      <c r="I32" s="300"/>
      <c r="J32" s="284"/>
      <c r="K32" s="284"/>
      <c r="L32" s="284"/>
      <c r="M32" s="283"/>
    </row>
    <row r="33" spans="1:13" ht="10.5" customHeight="1">
      <c r="A33" s="284"/>
      <c r="B33" s="284"/>
      <c r="C33" s="284"/>
      <c r="D33" s="284"/>
      <c r="E33" s="284"/>
      <c r="F33" s="284"/>
      <c r="G33" s="284"/>
      <c r="H33" s="284"/>
      <c r="I33" s="300"/>
      <c r="J33" s="284"/>
      <c r="K33" s="284"/>
      <c r="L33" s="284"/>
      <c r="M33" s="283"/>
    </row>
    <row r="34" spans="1:13" ht="10.5" customHeight="1">
      <c r="A34" s="284"/>
      <c r="B34" s="284"/>
      <c r="C34" s="284"/>
      <c r="D34" s="284"/>
      <c r="E34" s="284"/>
      <c r="F34" s="284"/>
      <c r="G34" s="284"/>
      <c r="H34" s="284"/>
      <c r="I34" s="300"/>
      <c r="J34" s="284"/>
      <c r="K34" s="284"/>
      <c r="L34" s="284"/>
      <c r="M34" s="283"/>
    </row>
    <row r="35" spans="1:13" ht="10.5" customHeight="1">
      <c r="A35" s="284"/>
      <c r="B35" s="284"/>
      <c r="C35" s="284"/>
      <c r="D35" s="284"/>
      <c r="E35" s="284"/>
      <c r="F35" s="284"/>
      <c r="G35" s="284"/>
      <c r="H35" s="284"/>
      <c r="I35" s="300"/>
      <c r="J35" s="284"/>
      <c r="K35" s="284"/>
      <c r="L35" s="284"/>
      <c r="M35" s="283"/>
    </row>
    <row r="36" spans="1:13" ht="12" thickBot="1">
      <c r="A36" s="283" t="s">
        <v>643</v>
      </c>
      <c r="B36" s="283"/>
      <c r="C36" s="283"/>
      <c r="D36" s="283"/>
      <c r="E36" s="283"/>
      <c r="F36" s="284"/>
      <c r="G36" s="284"/>
      <c r="H36" s="284"/>
      <c r="I36" s="300"/>
      <c r="J36" s="284"/>
      <c r="K36" s="284"/>
      <c r="L36" s="284"/>
      <c r="M36" s="283"/>
    </row>
    <row r="37" spans="1:13" ht="90.75" thickBot="1">
      <c r="A37" s="309" t="s">
        <v>478</v>
      </c>
      <c r="B37" s="245" t="s">
        <v>754</v>
      </c>
      <c r="C37" s="245" t="s">
        <v>625</v>
      </c>
      <c r="D37" s="245" t="s">
        <v>626</v>
      </c>
      <c r="E37" s="245" t="s">
        <v>755</v>
      </c>
      <c r="F37" s="197" t="s">
        <v>756</v>
      </c>
      <c r="G37" s="284"/>
      <c r="H37" s="284"/>
      <c r="I37" s="284"/>
      <c r="J37" s="284"/>
      <c r="K37" s="284"/>
      <c r="L37" s="284"/>
      <c r="M37" s="283"/>
    </row>
    <row r="38" spans="1:13" ht="12" thickBot="1">
      <c r="A38" s="310" t="s">
        <v>295</v>
      </c>
      <c r="B38" s="311" t="s">
        <v>268</v>
      </c>
      <c r="C38" s="311" t="s">
        <v>269</v>
      </c>
      <c r="D38" s="311" t="s">
        <v>257</v>
      </c>
      <c r="E38" s="311" t="s">
        <v>258</v>
      </c>
      <c r="F38" s="260" t="s">
        <v>616</v>
      </c>
      <c r="G38" s="284"/>
      <c r="H38" s="284"/>
      <c r="I38" s="284"/>
      <c r="J38" s="284"/>
      <c r="K38" s="284"/>
      <c r="L38" s="284"/>
      <c r="M38" s="283"/>
    </row>
    <row r="39" spans="1:13" ht="33.75">
      <c r="A39" s="312" t="s">
        <v>27</v>
      </c>
      <c r="B39" s="347">
        <v>253244.71</v>
      </c>
      <c r="C39" s="347">
        <v>582327.54</v>
      </c>
      <c r="D39" s="347">
        <v>0</v>
      </c>
      <c r="E39" s="347">
        <v>625527.15</v>
      </c>
      <c r="F39" s="347">
        <f>B39+C39+D39-E39</f>
        <v>210045.09999999998</v>
      </c>
      <c r="G39" s="284"/>
      <c r="H39" s="284"/>
      <c r="I39" s="284"/>
      <c r="J39" s="284"/>
      <c r="K39" s="284"/>
      <c r="L39" s="284"/>
      <c r="M39" s="283"/>
    </row>
    <row r="40" spans="1:13" ht="22.5">
      <c r="A40" s="313" t="s">
        <v>28</v>
      </c>
      <c r="B40" s="347">
        <v>0</v>
      </c>
      <c r="C40" s="347">
        <v>0</v>
      </c>
      <c r="D40" s="347">
        <v>0</v>
      </c>
      <c r="E40" s="347">
        <v>0</v>
      </c>
      <c r="F40" s="347">
        <f aca="true" t="shared" si="0" ref="F40:F47">B40+C40+D40-E40</f>
        <v>0</v>
      </c>
      <c r="G40" s="284"/>
      <c r="H40" s="284"/>
      <c r="I40" s="284"/>
      <c r="J40" s="284"/>
      <c r="K40" s="284"/>
      <c r="L40" s="284"/>
      <c r="M40" s="283"/>
    </row>
    <row r="41" spans="1:13" ht="78.75">
      <c r="A41" s="313" t="s">
        <v>299</v>
      </c>
      <c r="B41" s="347">
        <v>0</v>
      </c>
      <c r="C41" s="347">
        <v>0</v>
      </c>
      <c r="D41" s="347">
        <v>0</v>
      </c>
      <c r="E41" s="347">
        <v>0</v>
      </c>
      <c r="F41" s="347">
        <f t="shared" si="0"/>
        <v>0</v>
      </c>
      <c r="G41" s="284"/>
      <c r="H41" s="284"/>
      <c r="I41" s="284"/>
      <c r="J41" s="284"/>
      <c r="K41" s="284"/>
      <c r="L41" s="284"/>
      <c r="M41" s="283"/>
    </row>
    <row r="42" spans="1:13" ht="39.75" customHeight="1">
      <c r="A42" s="314" t="s">
        <v>300</v>
      </c>
      <c r="B42" s="347">
        <v>0</v>
      </c>
      <c r="C42" s="347">
        <v>0</v>
      </c>
      <c r="D42" s="347">
        <v>0</v>
      </c>
      <c r="E42" s="347">
        <v>0</v>
      </c>
      <c r="F42" s="347">
        <f t="shared" si="0"/>
        <v>0</v>
      </c>
      <c r="G42" s="284"/>
      <c r="H42" s="284"/>
      <c r="I42" s="284"/>
      <c r="J42" s="284"/>
      <c r="K42" s="284"/>
      <c r="L42" s="284"/>
      <c r="M42" s="283"/>
    </row>
    <row r="43" spans="1:13" ht="24" customHeight="1">
      <c r="A43" s="315" t="s">
        <v>602</v>
      </c>
      <c r="B43" s="347">
        <v>0</v>
      </c>
      <c r="C43" s="347">
        <v>0</v>
      </c>
      <c r="D43" s="347">
        <v>0</v>
      </c>
      <c r="E43" s="347">
        <v>0</v>
      </c>
      <c r="F43" s="347">
        <f t="shared" si="0"/>
        <v>0</v>
      </c>
      <c r="G43" s="284"/>
      <c r="H43" s="284"/>
      <c r="I43" s="284"/>
      <c r="J43" s="284"/>
      <c r="K43" s="284"/>
      <c r="L43" s="284"/>
      <c r="M43" s="283"/>
    </row>
    <row r="44" spans="1:13" ht="24" customHeight="1" thickBot="1">
      <c r="A44" s="316" t="s">
        <v>603</v>
      </c>
      <c r="B44" s="347">
        <v>0</v>
      </c>
      <c r="C44" s="347">
        <v>0</v>
      </c>
      <c r="D44" s="347">
        <v>0</v>
      </c>
      <c r="E44" s="347">
        <v>0</v>
      </c>
      <c r="F44" s="347">
        <f t="shared" si="0"/>
        <v>0</v>
      </c>
      <c r="G44" s="284"/>
      <c r="H44" s="284"/>
      <c r="I44" s="284"/>
      <c r="J44" s="284"/>
      <c r="K44" s="284"/>
      <c r="L44" s="284"/>
      <c r="M44" s="283"/>
    </row>
    <row r="45" spans="1:13" ht="24" customHeight="1" thickBot="1">
      <c r="A45" s="317" t="s">
        <v>656</v>
      </c>
      <c r="B45" s="346">
        <f>B39+B40+B41+B42+B43+B44</f>
        <v>253244.71</v>
      </c>
      <c r="C45" s="346">
        <f>C39+C40+C41+C42+C43+C44</f>
        <v>582327.54</v>
      </c>
      <c r="D45" s="346">
        <f>D39+D40+D41+D42+D43+D44</f>
        <v>0</v>
      </c>
      <c r="E45" s="346">
        <f>E39+E40+E41+E42+E43+E44</f>
        <v>625527.15</v>
      </c>
      <c r="F45" s="347">
        <f t="shared" si="0"/>
        <v>210045.09999999998</v>
      </c>
      <c r="G45" s="284"/>
      <c r="H45" s="284"/>
      <c r="I45" s="284"/>
      <c r="J45" s="284"/>
      <c r="K45" s="284"/>
      <c r="L45" s="284"/>
      <c r="M45" s="283"/>
    </row>
    <row r="46" spans="1:13" ht="24" customHeight="1" thickBot="1">
      <c r="A46" s="318" t="s">
        <v>657</v>
      </c>
      <c r="B46" s="346">
        <v>0</v>
      </c>
      <c r="C46" s="346">
        <v>0</v>
      </c>
      <c r="D46" s="346">
        <v>0</v>
      </c>
      <c r="E46" s="346">
        <v>0</v>
      </c>
      <c r="F46" s="347">
        <f t="shared" si="0"/>
        <v>0</v>
      </c>
      <c r="G46" s="284"/>
      <c r="H46" s="284"/>
      <c r="I46" s="284"/>
      <c r="J46" s="284"/>
      <c r="K46" s="284"/>
      <c r="L46" s="284"/>
      <c r="M46" s="283"/>
    </row>
    <row r="47" spans="1:13" s="179" customFormat="1" ht="13.5" thickBot="1">
      <c r="A47" s="319" t="s">
        <v>553</v>
      </c>
      <c r="B47" s="346">
        <f>B45+B46</f>
        <v>253244.71</v>
      </c>
      <c r="C47" s="346">
        <f>C45+C46</f>
        <v>582327.54</v>
      </c>
      <c r="D47" s="346">
        <f>D45+D46</f>
        <v>0</v>
      </c>
      <c r="E47" s="346">
        <f>E45+E46</f>
        <v>625527.15</v>
      </c>
      <c r="F47" s="347">
        <f t="shared" si="0"/>
        <v>210045.09999999998</v>
      </c>
      <c r="G47" s="283"/>
      <c r="H47" s="283"/>
      <c r="I47" s="283"/>
      <c r="J47" s="283"/>
      <c r="K47" s="283"/>
      <c r="L47" s="283"/>
      <c r="M47" s="283"/>
    </row>
    <row r="48" spans="1:13" ht="11.25">
      <c r="A48" s="179" t="s">
        <v>628</v>
      </c>
      <c r="B48" s="320"/>
      <c r="C48" s="320"/>
      <c r="D48" s="320"/>
      <c r="E48" s="320"/>
      <c r="F48" s="285"/>
      <c r="G48" s="284"/>
      <c r="H48" s="284"/>
      <c r="I48" s="284"/>
      <c r="J48" s="284"/>
      <c r="K48" s="284"/>
      <c r="L48" s="284"/>
      <c r="M48" s="283"/>
    </row>
    <row r="49" spans="1:13" ht="19.5" customHeight="1">
      <c r="A49" s="179"/>
      <c r="B49" s="320"/>
      <c r="C49" s="320"/>
      <c r="D49" s="320"/>
      <c r="E49" s="320"/>
      <c r="F49" s="285"/>
      <c r="G49" s="284"/>
      <c r="H49" s="284"/>
      <c r="I49" s="284"/>
      <c r="J49" s="284"/>
      <c r="K49" s="284"/>
      <c r="L49" s="284"/>
      <c r="M49" s="283"/>
    </row>
    <row r="50" spans="1:13" ht="14.25" customHeight="1">
      <c r="A50" s="321" t="s">
        <v>29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</row>
    <row r="51" ht="14.25" customHeight="1">
      <c r="A51" s="321" t="s">
        <v>30</v>
      </c>
    </row>
    <row r="52" ht="14.25" customHeight="1">
      <c r="A52" s="321" t="s">
        <v>31</v>
      </c>
    </row>
    <row r="53" ht="14.25" customHeight="1">
      <c r="A53" s="322" t="s">
        <v>32</v>
      </c>
    </row>
    <row r="54" ht="14.25" customHeight="1">
      <c r="A54" s="323" t="s">
        <v>33</v>
      </c>
    </row>
    <row r="55" ht="14.25" customHeight="1">
      <c r="A55" s="323" t="s">
        <v>34</v>
      </c>
    </row>
    <row r="56" ht="14.25" customHeight="1">
      <c r="A56" s="324" t="s">
        <v>658</v>
      </c>
    </row>
    <row r="57" ht="14.25" customHeight="1">
      <c r="A57" s="325" t="s">
        <v>659</v>
      </c>
    </row>
    <row r="58" ht="14.25" customHeight="1">
      <c r="A58" s="325" t="s">
        <v>660</v>
      </c>
    </row>
    <row r="63" ht="11.25">
      <c r="A63" s="179" t="s">
        <v>709</v>
      </c>
    </row>
    <row r="65" spans="1:7" ht="70.5" customHeight="1" thickBot="1">
      <c r="A65" s="326" t="s">
        <v>710</v>
      </c>
      <c r="B65" s="326" t="s">
        <v>711</v>
      </c>
      <c r="C65" s="327"/>
      <c r="D65" s="633"/>
      <c r="E65" s="633"/>
      <c r="F65" s="633"/>
      <c r="G65" s="209"/>
    </row>
    <row r="66" spans="1:7" ht="20.25" customHeight="1" thickBot="1">
      <c r="A66" s="328" t="s">
        <v>268</v>
      </c>
      <c r="B66" s="329" t="s">
        <v>269</v>
      </c>
      <c r="C66" s="209"/>
      <c r="D66" s="209"/>
      <c r="E66" s="209"/>
      <c r="F66" s="209"/>
      <c r="G66" s="209"/>
    </row>
    <row r="67" spans="1:2" ht="21.75" customHeight="1">
      <c r="A67" s="469">
        <v>1</v>
      </c>
      <c r="B67" s="469">
        <v>1061.56</v>
      </c>
    </row>
    <row r="71" spans="1:6" ht="33" customHeight="1" thickBot="1">
      <c r="A71" s="634" t="s">
        <v>712</v>
      </c>
      <c r="B71" s="634"/>
      <c r="C71" s="634"/>
      <c r="D71" s="634"/>
      <c r="E71" s="634"/>
      <c r="F71" s="634"/>
    </row>
    <row r="72" spans="1:6" ht="22.5" customHeight="1" thickBot="1">
      <c r="A72" s="629" t="s">
        <v>713</v>
      </c>
      <c r="B72" s="635"/>
      <c r="C72" s="635"/>
      <c r="D72" s="639" t="s">
        <v>714</v>
      </c>
      <c r="E72" s="635"/>
      <c r="F72" s="640"/>
    </row>
    <row r="73" spans="1:6" ht="23.25" thickBot="1">
      <c r="A73" s="328" t="s">
        <v>644</v>
      </c>
      <c r="B73" s="329" t="s">
        <v>645</v>
      </c>
      <c r="C73" s="329" t="s">
        <v>267</v>
      </c>
      <c r="D73" s="328" t="s">
        <v>644</v>
      </c>
      <c r="E73" s="329" t="s">
        <v>645</v>
      </c>
      <c r="F73" s="330" t="s">
        <v>267</v>
      </c>
    </row>
    <row r="74" spans="1:6" ht="18" customHeight="1" thickBot="1">
      <c r="A74" s="328" t="s">
        <v>268</v>
      </c>
      <c r="B74" s="329" t="s">
        <v>269</v>
      </c>
      <c r="C74" s="329" t="s">
        <v>257</v>
      </c>
      <c r="D74" s="329" t="s">
        <v>258</v>
      </c>
      <c r="E74" s="329" t="s">
        <v>259</v>
      </c>
      <c r="F74" s="330" t="s">
        <v>270</v>
      </c>
    </row>
    <row r="75" spans="1:13" s="486" customFormat="1" ht="14.25" customHeight="1" thickBot="1">
      <c r="A75" s="482">
        <v>0</v>
      </c>
      <c r="B75" s="483">
        <v>1</v>
      </c>
      <c r="C75" s="484">
        <v>1</v>
      </c>
      <c r="D75" s="484">
        <v>0</v>
      </c>
      <c r="E75" s="489">
        <v>1061.56</v>
      </c>
      <c r="F75" s="490">
        <f>E75</f>
        <v>1061.56</v>
      </c>
      <c r="G75" s="419"/>
      <c r="H75" s="419"/>
      <c r="I75" s="419"/>
      <c r="J75" s="419"/>
      <c r="K75" s="419"/>
      <c r="L75" s="419"/>
      <c r="M75" s="485"/>
    </row>
    <row r="76" spans="1:3" ht="11.25">
      <c r="A76" s="331" t="s">
        <v>646</v>
      </c>
      <c r="B76" s="284"/>
      <c r="C76" s="284"/>
    </row>
    <row r="77" spans="1:3" ht="11.25">
      <c r="A77" s="331" t="s">
        <v>715</v>
      </c>
      <c r="B77" s="284"/>
      <c r="C77" s="284"/>
    </row>
    <row r="78" spans="1:3" ht="11.25">
      <c r="A78" s="331" t="s">
        <v>716</v>
      </c>
      <c r="B78" s="284"/>
      <c r="C78" s="284"/>
    </row>
    <row r="79" ht="11.25">
      <c r="A79" s="331" t="s">
        <v>717</v>
      </c>
    </row>
    <row r="80" ht="11.25">
      <c r="L80" s="332"/>
    </row>
    <row r="82" spans="4:11" ht="12.75">
      <c r="D82" s="213" t="s">
        <v>400</v>
      </c>
      <c r="K82" s="212"/>
    </row>
    <row r="83" ht="12.75">
      <c r="D83" s="214" t="s">
        <v>653</v>
      </c>
    </row>
  </sheetData>
  <sheetProtection/>
  <mergeCells count="27">
    <mergeCell ref="A72:C72"/>
    <mergeCell ref="D72:F72"/>
    <mergeCell ref="K20:K21"/>
    <mergeCell ref="H10:H11"/>
    <mergeCell ref="I10:I11"/>
    <mergeCell ref="A19:K19"/>
    <mergeCell ref="A20:C20"/>
    <mergeCell ref="D20:F20"/>
    <mergeCell ref="G20:G21"/>
    <mergeCell ref="H20:H21"/>
    <mergeCell ref="A18:L18"/>
    <mergeCell ref="M18:M21"/>
    <mergeCell ref="D65:F65"/>
    <mergeCell ref="A71:F71"/>
    <mergeCell ref="L19:L21"/>
    <mergeCell ref="I20:I21"/>
    <mergeCell ref="J20:J21"/>
    <mergeCell ref="A3:P3"/>
    <mergeCell ref="J10:J11"/>
    <mergeCell ref="K10:K11"/>
    <mergeCell ref="A10:C10"/>
    <mergeCell ref="D10:F10"/>
    <mergeCell ref="G10:G11"/>
    <mergeCell ref="A8:L8"/>
    <mergeCell ref="M8:M11"/>
    <mergeCell ref="A9:K9"/>
    <mergeCell ref="L9:L11"/>
  </mergeCells>
  <printOptions/>
  <pageMargins left="0.15748031496062992" right="0.15748031496062992" top="1.062992125984252" bottom="0.984251968503937" header="0.5118110236220472" footer="0.5118110236220472"/>
  <pageSetup horizontalDpi="600" verticalDpi="600" orientation="landscape" paperSize="9" scale="75" r:id="rId1"/>
  <headerFooter alignWithMargins="0">
    <oddFooter>&amp;CAnexa 2 pag.7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02"/>
  <sheetViews>
    <sheetView zoomScalePageLayoutView="0" workbookViewId="0" topLeftCell="A19">
      <selection activeCell="K97" sqref="K97:T104"/>
    </sheetView>
  </sheetViews>
  <sheetFormatPr defaultColWidth="9.140625" defaultRowHeight="15" customHeight="1"/>
  <cols>
    <col min="1" max="1" width="17.28125" style="2" customWidth="1"/>
    <col min="2" max="2" width="11.421875" style="2" customWidth="1"/>
    <col min="3" max="3" width="11.57421875" style="2" customWidth="1"/>
    <col min="4" max="4" width="10.7109375" style="2" customWidth="1"/>
    <col min="5" max="5" width="11.8515625" style="2" customWidth="1"/>
    <col min="6" max="6" width="12.00390625" style="2" customWidth="1"/>
    <col min="7" max="7" width="12.8515625" style="2" customWidth="1"/>
    <col min="8" max="8" width="11.57421875" style="2" customWidth="1"/>
    <col min="9" max="9" width="8.8515625" style="2" customWidth="1"/>
    <col min="10" max="10" width="10.7109375" style="2" customWidth="1"/>
    <col min="11" max="11" width="9.140625" style="2" customWidth="1"/>
    <col min="12" max="12" width="7.7109375" style="2" customWidth="1"/>
    <col min="13" max="13" width="8.8515625" style="2" customWidth="1"/>
    <col min="14" max="14" width="13.00390625" style="2" customWidth="1"/>
    <col min="15" max="15" width="13.7109375" style="2" customWidth="1"/>
    <col min="16" max="16" width="8.8515625" style="2" customWidth="1"/>
    <col min="17" max="17" width="10.28125" style="2" customWidth="1"/>
    <col min="18" max="18" width="8.8515625" style="2" customWidth="1"/>
    <col min="19" max="19" width="11.8515625" style="2" customWidth="1"/>
    <col min="20" max="20" width="11.28125" style="2" customWidth="1"/>
    <col min="21" max="22" width="8.8515625" style="2" customWidth="1"/>
    <col min="23" max="23" width="7.140625" style="2" customWidth="1"/>
    <col min="24" max="24" width="10.00390625" style="2" customWidth="1"/>
    <col min="25" max="25" width="8.8515625" style="2" customWidth="1"/>
    <col min="26" max="28" width="12.140625" style="2" customWidth="1"/>
    <col min="29" max="29" width="8.8515625" style="2" customWidth="1"/>
    <col min="30" max="30" width="13.421875" style="2" customWidth="1"/>
    <col min="31" max="16384" width="8.8515625" style="2" customWidth="1"/>
  </cols>
  <sheetData>
    <row r="1" ht="15" customHeight="1">
      <c r="A1" s="6" t="s">
        <v>728</v>
      </c>
    </row>
    <row r="2" spans="1:61" ht="19.5" customHeight="1">
      <c r="A2" s="11" t="str">
        <f>HEMOFILIE!A2</f>
        <v>CASA DE ASIGURĂRI DE SĂNĂTATE VRANCEA</v>
      </c>
      <c r="B2" s="25"/>
      <c r="C2" s="25"/>
      <c r="D2" s="25"/>
      <c r="E2" s="26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4" customHeight="1">
      <c r="A3" s="657" t="s">
        <v>786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61" ht="17.25" customHeight="1">
      <c r="A4" s="6" t="str">
        <f>HEMOFILIE!A4</f>
        <v>Raportare pentru TRIMESTRUL II 2022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</row>
    <row r="5" spans="1:61" ht="21.75" customHeight="1">
      <c r="A5" s="25" t="s">
        <v>809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2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</row>
    <row r="6" spans="1:61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</row>
    <row r="7" spans="1:61" ht="12" thickBot="1">
      <c r="A7" s="53" t="s">
        <v>787</v>
      </c>
      <c r="B7" s="5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31"/>
      <c r="BA7" s="31"/>
      <c r="BB7" s="31"/>
      <c r="BC7" s="31"/>
      <c r="BD7" s="31"/>
      <c r="BE7" s="31"/>
      <c r="BF7" s="31"/>
      <c r="BG7" s="31"/>
      <c r="BH7" s="25"/>
      <c r="BI7" s="25"/>
    </row>
    <row r="8" spans="1:61" ht="15" customHeight="1" thickBot="1">
      <c r="A8" s="658" t="s">
        <v>662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61" t="s">
        <v>613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</row>
    <row r="9" spans="1:61" ht="22.5" customHeight="1">
      <c r="A9" s="653" t="s">
        <v>162</v>
      </c>
      <c r="B9" s="650" t="s">
        <v>501</v>
      </c>
      <c r="C9" s="650" t="s">
        <v>759</v>
      </c>
      <c r="D9" s="650" t="s">
        <v>760</v>
      </c>
      <c r="E9" s="650" t="s">
        <v>761</v>
      </c>
      <c r="F9" s="650" t="s">
        <v>798</v>
      </c>
      <c r="G9" s="650" t="s">
        <v>799</v>
      </c>
      <c r="H9" s="650" t="s">
        <v>782</v>
      </c>
      <c r="I9" s="650" t="s">
        <v>783</v>
      </c>
      <c r="J9" s="650" t="s">
        <v>762</v>
      </c>
      <c r="K9" s="650" t="s">
        <v>606</v>
      </c>
      <c r="L9" s="650"/>
      <c r="M9" s="650" t="s">
        <v>163</v>
      </c>
      <c r="N9" s="650" t="s">
        <v>584</v>
      </c>
      <c r="O9" s="650" t="s">
        <v>807</v>
      </c>
      <c r="P9" s="650" t="s">
        <v>164</v>
      </c>
      <c r="Q9" s="650" t="s">
        <v>758</v>
      </c>
      <c r="R9" s="650"/>
      <c r="S9" s="650"/>
      <c r="T9" s="650" t="s">
        <v>757</v>
      </c>
      <c r="U9" s="650"/>
      <c r="V9" s="650"/>
      <c r="W9" s="650" t="s">
        <v>556</v>
      </c>
      <c r="X9" s="650" t="s">
        <v>557</v>
      </c>
      <c r="Y9" s="650" t="s">
        <v>558</v>
      </c>
      <c r="Z9" s="650" t="s">
        <v>559</v>
      </c>
      <c r="AA9" s="660" t="s">
        <v>607</v>
      </c>
      <c r="AB9" s="660"/>
      <c r="AC9" s="661" t="s">
        <v>608</v>
      </c>
      <c r="AD9" s="681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</row>
    <row r="10" spans="1:61" ht="65.25" customHeight="1" thickBot="1">
      <c r="A10" s="543"/>
      <c r="B10" s="544"/>
      <c r="C10" s="544"/>
      <c r="D10" s="544"/>
      <c r="E10" s="544"/>
      <c r="F10" s="544"/>
      <c r="G10" s="544"/>
      <c r="H10" s="544"/>
      <c r="I10" s="544"/>
      <c r="J10" s="544"/>
      <c r="K10" s="97" t="s">
        <v>609</v>
      </c>
      <c r="L10" s="97" t="s">
        <v>615</v>
      </c>
      <c r="M10" s="544"/>
      <c r="N10" s="544"/>
      <c r="O10" s="544"/>
      <c r="P10" s="544"/>
      <c r="Q10" s="97" t="s">
        <v>165</v>
      </c>
      <c r="R10" s="97" t="s">
        <v>166</v>
      </c>
      <c r="S10" s="97" t="s">
        <v>267</v>
      </c>
      <c r="T10" s="97" t="s">
        <v>165</v>
      </c>
      <c r="U10" s="97" t="s">
        <v>166</v>
      </c>
      <c r="V10" s="97" t="s">
        <v>267</v>
      </c>
      <c r="W10" s="544"/>
      <c r="X10" s="544"/>
      <c r="Y10" s="544"/>
      <c r="Z10" s="544"/>
      <c r="AA10" s="55" t="s">
        <v>610</v>
      </c>
      <c r="AB10" s="56" t="s">
        <v>611</v>
      </c>
      <c r="AC10" s="662"/>
      <c r="AD10" s="682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ht="37.5" customHeight="1" thickBot="1">
      <c r="A11" s="57" t="s">
        <v>268</v>
      </c>
      <c r="B11" s="99" t="s">
        <v>269</v>
      </c>
      <c r="C11" s="99" t="s">
        <v>257</v>
      </c>
      <c r="D11" s="99" t="s">
        <v>258</v>
      </c>
      <c r="E11" s="99" t="s">
        <v>259</v>
      </c>
      <c r="F11" s="99" t="s">
        <v>270</v>
      </c>
      <c r="G11" s="99" t="s">
        <v>260</v>
      </c>
      <c r="H11" s="99" t="s">
        <v>261</v>
      </c>
      <c r="I11" s="99" t="s">
        <v>262</v>
      </c>
      <c r="J11" s="99" t="s">
        <v>263</v>
      </c>
      <c r="K11" s="99" t="s">
        <v>264</v>
      </c>
      <c r="L11" s="99" t="s">
        <v>271</v>
      </c>
      <c r="M11" s="99" t="s">
        <v>272</v>
      </c>
      <c r="N11" s="99" t="s">
        <v>265</v>
      </c>
      <c r="O11" s="99" t="s">
        <v>266</v>
      </c>
      <c r="P11" s="99" t="s">
        <v>276</v>
      </c>
      <c r="Q11" s="99" t="s">
        <v>278</v>
      </c>
      <c r="R11" s="99" t="s">
        <v>277</v>
      </c>
      <c r="S11" s="99" t="s">
        <v>612</v>
      </c>
      <c r="T11" s="99" t="s">
        <v>749</v>
      </c>
      <c r="U11" s="99" t="s">
        <v>773</v>
      </c>
      <c r="V11" s="99" t="s">
        <v>309</v>
      </c>
      <c r="W11" s="99" t="s">
        <v>159</v>
      </c>
      <c r="X11" s="99" t="s">
        <v>160</v>
      </c>
      <c r="Y11" s="99" t="s">
        <v>173</v>
      </c>
      <c r="Z11" s="99" t="s">
        <v>812</v>
      </c>
      <c r="AA11" s="99" t="s">
        <v>529</v>
      </c>
      <c r="AB11" s="99" t="s">
        <v>530</v>
      </c>
      <c r="AC11" s="99" t="s">
        <v>531</v>
      </c>
      <c r="AD11" s="101" t="s">
        <v>614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8" customFormat="1" ht="12" customHeight="1" thickBot="1">
      <c r="A12" s="354">
        <v>0</v>
      </c>
      <c r="B12" s="355">
        <v>0</v>
      </c>
      <c r="C12" s="479">
        <v>6</v>
      </c>
      <c r="D12" s="355">
        <v>0</v>
      </c>
      <c r="E12" s="355">
        <v>0</v>
      </c>
      <c r="F12" s="355">
        <v>0</v>
      </c>
      <c r="G12" s="355">
        <v>0</v>
      </c>
      <c r="H12" s="355">
        <v>0</v>
      </c>
      <c r="I12" s="355">
        <v>0</v>
      </c>
      <c r="J12" s="355">
        <v>0</v>
      </c>
      <c r="K12" s="355">
        <v>0</v>
      </c>
      <c r="L12" s="355">
        <v>0</v>
      </c>
      <c r="M12" s="355">
        <v>0</v>
      </c>
      <c r="N12" s="479">
        <v>5</v>
      </c>
      <c r="O12" s="355">
        <v>0</v>
      </c>
      <c r="P12" s="355">
        <v>0</v>
      </c>
      <c r="Q12" s="355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6">
        <v>0</v>
      </c>
      <c r="X12" s="357">
        <v>0</v>
      </c>
      <c r="Y12" s="356">
        <v>0</v>
      </c>
      <c r="Z12" s="356">
        <v>0</v>
      </c>
      <c r="AA12" s="356">
        <v>0</v>
      </c>
      <c r="AB12" s="356">
        <v>0</v>
      </c>
      <c r="AC12" s="356">
        <v>0</v>
      </c>
      <c r="AD12" s="491">
        <v>11</v>
      </c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</row>
    <row r="13" spans="1:61" ht="11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58"/>
      <c r="S13" s="158"/>
      <c r="T13" s="158"/>
      <c r="U13" s="158"/>
      <c r="V13" s="158"/>
      <c r="W13" s="159"/>
      <c r="X13" s="25"/>
      <c r="Y13" s="25"/>
      <c r="Z13" s="36"/>
      <c r="AA13" s="36"/>
      <c r="AB13" s="36"/>
      <c r="AC13" s="36"/>
      <c r="AD13" s="52"/>
      <c r="AE13" s="36"/>
      <c r="AF13" s="36"/>
      <c r="AG13" s="38"/>
      <c r="AH13" s="38"/>
      <c r="AI13" s="38"/>
      <c r="AJ13" s="38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3" ht="18" customHeight="1">
      <c r="A14" s="54" t="s">
        <v>788</v>
      </c>
      <c r="B14" s="5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58"/>
      <c r="S14" s="158"/>
      <c r="T14" s="158"/>
      <c r="U14" s="158"/>
      <c r="V14" s="158"/>
      <c r="W14" s="159"/>
      <c r="X14" s="31"/>
      <c r="Y14" s="31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31"/>
      <c r="BA14" s="31"/>
      <c r="BB14" s="31"/>
      <c r="BC14" s="31"/>
      <c r="BD14" s="31"/>
      <c r="BE14" s="31"/>
      <c r="BF14" s="31"/>
      <c r="BG14" s="31"/>
      <c r="BH14" s="25"/>
      <c r="BI14" s="25"/>
      <c r="BJ14" s="25"/>
      <c r="BK14" s="25"/>
    </row>
    <row r="15" spans="1:63" ht="17.25" customHeight="1" thickBot="1">
      <c r="A15" s="54"/>
      <c r="B15" s="5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58"/>
      <c r="S15" s="158"/>
      <c r="T15" s="158"/>
      <c r="U15" s="158"/>
      <c r="V15" s="158"/>
      <c r="W15" s="159"/>
      <c r="X15" s="159"/>
      <c r="Y15" s="159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31"/>
      <c r="BA15" s="31"/>
      <c r="BB15" s="31"/>
      <c r="BC15" s="31"/>
      <c r="BD15" s="31"/>
      <c r="BE15" s="31"/>
      <c r="BF15" s="31"/>
      <c r="BG15" s="31"/>
      <c r="BH15" s="25"/>
      <c r="BI15" s="25"/>
      <c r="BJ15" s="25"/>
      <c r="BK15" s="25"/>
    </row>
    <row r="16" spans="1:63" ht="15" customHeight="1" thickBot="1">
      <c r="A16" s="654" t="s">
        <v>784</v>
      </c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6"/>
      <c r="AD16" s="678" t="s">
        <v>763</v>
      </c>
      <c r="AE16" s="36"/>
      <c r="AF16" s="36"/>
      <c r="AG16" s="36"/>
      <c r="AH16" s="36"/>
      <c r="AI16" s="38"/>
      <c r="AJ16" s="38"/>
      <c r="AK16" s="38"/>
      <c r="AL16" s="38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ht="27" customHeight="1">
      <c r="A17" s="541" t="s">
        <v>162</v>
      </c>
      <c r="B17" s="650" t="s">
        <v>501</v>
      </c>
      <c r="C17" s="542" t="s">
        <v>759</v>
      </c>
      <c r="D17" s="542" t="s">
        <v>760</v>
      </c>
      <c r="E17" s="542" t="s">
        <v>761</v>
      </c>
      <c r="F17" s="542" t="s">
        <v>798</v>
      </c>
      <c r="G17" s="542" t="s">
        <v>799</v>
      </c>
      <c r="H17" s="542" t="s">
        <v>782</v>
      </c>
      <c r="I17" s="542" t="s">
        <v>783</v>
      </c>
      <c r="J17" s="542" t="s">
        <v>762</v>
      </c>
      <c r="K17" s="670" t="s">
        <v>606</v>
      </c>
      <c r="L17" s="670"/>
      <c r="M17" s="542" t="s">
        <v>163</v>
      </c>
      <c r="N17" s="542" t="s">
        <v>555</v>
      </c>
      <c r="O17" s="542" t="s">
        <v>807</v>
      </c>
      <c r="P17" s="542" t="s">
        <v>164</v>
      </c>
      <c r="Q17" s="542" t="s">
        <v>758</v>
      </c>
      <c r="R17" s="542"/>
      <c r="S17" s="542"/>
      <c r="T17" s="542" t="s">
        <v>757</v>
      </c>
      <c r="U17" s="542"/>
      <c r="V17" s="667"/>
      <c r="W17" s="531" t="s">
        <v>556</v>
      </c>
      <c r="X17" s="531" t="s">
        <v>557</v>
      </c>
      <c r="Y17" s="668" t="s">
        <v>558</v>
      </c>
      <c r="Z17" s="542" t="s">
        <v>559</v>
      </c>
      <c r="AA17" s="664" t="s">
        <v>607</v>
      </c>
      <c r="AB17" s="665"/>
      <c r="AC17" s="666" t="s">
        <v>608</v>
      </c>
      <c r="AD17" s="679"/>
      <c r="AE17" s="36"/>
      <c r="AF17" s="36"/>
      <c r="AG17" s="36"/>
      <c r="AH17" s="36"/>
      <c r="AI17" s="38"/>
      <c r="AJ17" s="38"/>
      <c r="AK17" s="38"/>
      <c r="AL17" s="38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</row>
    <row r="18" spans="1:63" ht="57" customHeight="1" thickBot="1">
      <c r="A18" s="651"/>
      <c r="B18" s="544"/>
      <c r="C18" s="663"/>
      <c r="D18" s="663"/>
      <c r="E18" s="663"/>
      <c r="F18" s="663"/>
      <c r="G18" s="663"/>
      <c r="H18" s="663"/>
      <c r="I18" s="663"/>
      <c r="J18" s="663"/>
      <c r="K18" s="100" t="s">
        <v>609</v>
      </c>
      <c r="L18" s="99" t="s">
        <v>615</v>
      </c>
      <c r="M18" s="663"/>
      <c r="N18" s="663"/>
      <c r="O18" s="663"/>
      <c r="P18" s="663"/>
      <c r="Q18" s="98" t="s">
        <v>165</v>
      </c>
      <c r="R18" s="98" t="s">
        <v>166</v>
      </c>
      <c r="S18" s="98" t="s">
        <v>267</v>
      </c>
      <c r="T18" s="98" t="s">
        <v>165</v>
      </c>
      <c r="U18" s="98" t="s">
        <v>166</v>
      </c>
      <c r="V18" s="58" t="s">
        <v>267</v>
      </c>
      <c r="W18" s="531"/>
      <c r="X18" s="531"/>
      <c r="Y18" s="668"/>
      <c r="Z18" s="663"/>
      <c r="AA18" s="59" t="s">
        <v>610</v>
      </c>
      <c r="AB18" s="60" t="s">
        <v>611</v>
      </c>
      <c r="AC18" s="666"/>
      <c r="AD18" s="680"/>
      <c r="AE18" s="36"/>
      <c r="AF18" s="36"/>
      <c r="AG18" s="36"/>
      <c r="AH18" s="36"/>
      <c r="AI18" s="38"/>
      <c r="AJ18" s="38"/>
      <c r="AK18" s="38"/>
      <c r="AL18" s="38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</row>
    <row r="19" spans="1:63" ht="19.5" customHeight="1" thickBot="1">
      <c r="A19" s="32" t="s">
        <v>268</v>
      </c>
      <c r="B19" s="33" t="s">
        <v>269</v>
      </c>
      <c r="C19" s="33" t="s">
        <v>257</v>
      </c>
      <c r="D19" s="33" t="s">
        <v>258</v>
      </c>
      <c r="E19" s="33" t="s">
        <v>259</v>
      </c>
      <c r="F19" s="33" t="s">
        <v>270</v>
      </c>
      <c r="G19" s="33" t="s">
        <v>260</v>
      </c>
      <c r="H19" s="33" t="s">
        <v>261</v>
      </c>
      <c r="I19" s="33" t="s">
        <v>262</v>
      </c>
      <c r="J19" s="33" t="s">
        <v>263</v>
      </c>
      <c r="K19" s="33" t="s">
        <v>264</v>
      </c>
      <c r="L19" s="33" t="s">
        <v>271</v>
      </c>
      <c r="M19" s="33" t="s">
        <v>272</v>
      </c>
      <c r="N19" s="33" t="s">
        <v>265</v>
      </c>
      <c r="O19" s="33" t="s">
        <v>266</v>
      </c>
      <c r="P19" s="33" t="s">
        <v>276</v>
      </c>
      <c r="Q19" s="33" t="s">
        <v>278</v>
      </c>
      <c r="R19" s="33" t="s">
        <v>277</v>
      </c>
      <c r="S19" s="105" t="s">
        <v>612</v>
      </c>
      <c r="T19" s="105" t="s">
        <v>749</v>
      </c>
      <c r="U19" s="105" t="s">
        <v>773</v>
      </c>
      <c r="V19" s="105" t="s">
        <v>309</v>
      </c>
      <c r="W19" s="105" t="s">
        <v>159</v>
      </c>
      <c r="X19" s="105" t="s">
        <v>160</v>
      </c>
      <c r="Y19" s="105" t="s">
        <v>173</v>
      </c>
      <c r="Z19" s="105" t="s">
        <v>812</v>
      </c>
      <c r="AA19" s="105" t="s">
        <v>529</v>
      </c>
      <c r="AB19" s="105" t="s">
        <v>530</v>
      </c>
      <c r="AC19" s="105" t="s">
        <v>531</v>
      </c>
      <c r="AD19" s="359" t="s">
        <v>446</v>
      </c>
      <c r="AE19" s="36"/>
      <c r="AF19" s="36"/>
      <c r="AG19" s="36"/>
      <c r="AH19" s="36"/>
      <c r="AI19" s="38"/>
      <c r="AJ19" s="38"/>
      <c r="AK19" s="38"/>
      <c r="AL19" s="38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</row>
    <row r="20" spans="1:63" s="8" customFormat="1" ht="18" customHeight="1" thickBot="1">
      <c r="A20" s="348">
        <v>0</v>
      </c>
      <c r="B20" s="349">
        <v>0</v>
      </c>
      <c r="C20" s="480">
        <v>1771250.05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  <c r="K20" s="349">
        <v>0</v>
      </c>
      <c r="L20" s="349">
        <v>0</v>
      </c>
      <c r="M20" s="349">
        <v>0</v>
      </c>
      <c r="N20" s="480">
        <v>184122.28</v>
      </c>
      <c r="O20" s="349">
        <v>0</v>
      </c>
      <c r="P20" s="349">
        <v>0</v>
      </c>
      <c r="Q20" s="349">
        <v>0</v>
      </c>
      <c r="R20" s="349">
        <v>0</v>
      </c>
      <c r="S20" s="349">
        <v>0</v>
      </c>
      <c r="T20" s="349">
        <v>0</v>
      </c>
      <c r="U20" s="349">
        <v>0</v>
      </c>
      <c r="V20" s="349">
        <v>0</v>
      </c>
      <c r="W20" s="349">
        <v>0</v>
      </c>
      <c r="X20" s="349">
        <v>0</v>
      </c>
      <c r="Y20" s="350">
        <v>0</v>
      </c>
      <c r="Z20" s="349">
        <v>0</v>
      </c>
      <c r="AA20" s="351">
        <v>0</v>
      </c>
      <c r="AB20" s="351">
        <v>0</v>
      </c>
      <c r="AC20" s="349">
        <v>0</v>
      </c>
      <c r="AD20" s="492">
        <f>N20+C20</f>
        <v>1955372.33</v>
      </c>
      <c r="AF20" s="352"/>
      <c r="AG20" s="352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</row>
    <row r="21" spans="1:63" ht="11.25">
      <c r="A21" s="36"/>
      <c r="B21" s="36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6"/>
      <c r="O21" s="36"/>
      <c r="P21" s="37"/>
      <c r="Q21" s="37"/>
      <c r="R21" s="37"/>
      <c r="S21" s="37"/>
      <c r="T21" s="37"/>
      <c r="U21" s="36"/>
      <c r="V21" s="36"/>
      <c r="W21" s="61"/>
      <c r="X21" s="62"/>
      <c r="Y21" s="36"/>
      <c r="Z21" s="36"/>
      <c r="AA21" s="36"/>
      <c r="AB21" s="36"/>
      <c r="AC21" s="36"/>
      <c r="AD21" s="36"/>
      <c r="AE21" s="36"/>
      <c r="AF21" s="36"/>
      <c r="AG21" s="38"/>
      <c r="AH21" s="38"/>
      <c r="AI21" s="38"/>
      <c r="AJ21" s="38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25"/>
      <c r="BK21" s="25"/>
    </row>
    <row r="22" spans="1:63" ht="11.25">
      <c r="A22" s="36"/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6"/>
      <c r="O22" s="36"/>
      <c r="P22" s="37"/>
      <c r="Q22" s="37"/>
      <c r="R22" s="37"/>
      <c r="S22" s="37"/>
      <c r="T22" s="37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8"/>
      <c r="AH22" s="38"/>
      <c r="AI22" s="38"/>
      <c r="AJ22" s="38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25"/>
      <c r="BK22" s="25"/>
    </row>
    <row r="23" spans="1:63" ht="12" thickBot="1">
      <c r="A23" s="63" t="s">
        <v>789</v>
      </c>
      <c r="B23" s="26"/>
      <c r="C23" s="25"/>
      <c r="D23" s="25"/>
      <c r="E23" s="25"/>
      <c r="F23" s="25"/>
      <c r="G23" s="25"/>
      <c r="H23" s="37"/>
      <c r="I23" s="37"/>
      <c r="J23" s="37"/>
      <c r="K23" s="37"/>
      <c r="L23" s="37"/>
      <c r="M23" s="37"/>
      <c r="N23" s="36"/>
      <c r="O23" s="36"/>
      <c r="P23" s="37"/>
      <c r="Q23" s="37"/>
      <c r="R23" s="37"/>
      <c r="S23" s="37"/>
      <c r="T23" s="37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31"/>
      <c r="BA23" s="31"/>
      <c r="BB23" s="31"/>
      <c r="BC23" s="31"/>
      <c r="BD23" s="31"/>
      <c r="BE23" s="31"/>
      <c r="BF23" s="31"/>
      <c r="BG23" s="31"/>
      <c r="BH23" s="25"/>
      <c r="BI23" s="25"/>
      <c r="BJ23" s="25"/>
      <c r="BK23" s="25"/>
    </row>
    <row r="24" spans="1:63" ht="124.5" thickBot="1">
      <c r="A24" s="64" t="s">
        <v>480</v>
      </c>
      <c r="B24" s="46" t="s">
        <v>496</v>
      </c>
      <c r="C24" s="46" t="s">
        <v>497</v>
      </c>
      <c r="D24" s="46" t="s">
        <v>498</v>
      </c>
      <c r="E24" s="46" t="s">
        <v>499</v>
      </c>
      <c r="F24" s="43" t="s">
        <v>500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</row>
    <row r="25" spans="1:63" ht="23.25" thickBot="1">
      <c r="A25" s="64" t="s">
        <v>295</v>
      </c>
      <c r="B25" s="50" t="s">
        <v>268</v>
      </c>
      <c r="C25" s="50" t="s">
        <v>269</v>
      </c>
      <c r="D25" s="50" t="s">
        <v>257</v>
      </c>
      <c r="E25" s="50" t="s">
        <v>258</v>
      </c>
      <c r="F25" s="51" t="s">
        <v>616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</row>
    <row r="26" spans="1:63" ht="52.5" customHeight="1" thickBot="1">
      <c r="A26" s="66" t="s">
        <v>162</v>
      </c>
      <c r="B26" s="360">
        <v>0</v>
      </c>
      <c r="C26" s="361">
        <v>0</v>
      </c>
      <c r="D26" s="361">
        <v>0</v>
      </c>
      <c r="E26" s="361">
        <v>0</v>
      </c>
      <c r="F26" s="362">
        <v>0</v>
      </c>
      <c r="G26" s="63"/>
      <c r="H26" s="16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31"/>
      <c r="BA26" s="31"/>
      <c r="BB26" s="31"/>
      <c r="BC26" s="31"/>
      <c r="BD26" s="31"/>
      <c r="BE26" s="31"/>
      <c r="BF26" s="25"/>
      <c r="BG26" s="25"/>
      <c r="BH26" s="25"/>
      <c r="BI26" s="25"/>
      <c r="BJ26" s="25"/>
      <c r="BK26" s="25"/>
    </row>
    <row r="27" spans="1:63" ht="48.75" customHeight="1">
      <c r="A27" s="67" t="s">
        <v>501</v>
      </c>
      <c r="B27" s="360">
        <v>0</v>
      </c>
      <c r="C27" s="361">
        <v>0</v>
      </c>
      <c r="D27" s="361">
        <v>0</v>
      </c>
      <c r="E27" s="361">
        <v>0</v>
      </c>
      <c r="F27" s="362">
        <v>0</v>
      </c>
      <c r="G27" s="63"/>
      <c r="H27" s="16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31"/>
      <c r="BA27" s="31"/>
      <c r="BB27" s="31"/>
      <c r="BC27" s="31"/>
      <c r="BD27" s="31"/>
      <c r="BE27" s="31"/>
      <c r="BF27" s="25"/>
      <c r="BG27" s="25"/>
      <c r="BH27" s="25"/>
      <c r="BI27" s="25"/>
      <c r="BJ27" s="25"/>
      <c r="BK27" s="25"/>
    </row>
    <row r="28" spans="1:63" ht="36.75" customHeight="1" thickBot="1">
      <c r="A28" s="363" t="s">
        <v>759</v>
      </c>
      <c r="B28" s="364">
        <v>462534.44</v>
      </c>
      <c r="C28" s="365">
        <f>2055715.01+25696.36</f>
        <v>2081411.37</v>
      </c>
      <c r="D28" s="365">
        <v>0</v>
      </c>
      <c r="E28" s="365">
        <v>1771250.05</v>
      </c>
      <c r="F28" s="366">
        <f>B28+C28+D28-E28</f>
        <v>772695.76</v>
      </c>
      <c r="G28" s="63"/>
      <c r="H28" s="16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31"/>
      <c r="BA28" s="31"/>
      <c r="BB28" s="31"/>
      <c r="BC28" s="31"/>
      <c r="BD28" s="31"/>
      <c r="BE28" s="31"/>
      <c r="BF28" s="25"/>
      <c r="BG28" s="25"/>
      <c r="BH28" s="25"/>
      <c r="BI28" s="25"/>
      <c r="BJ28" s="25"/>
      <c r="BK28" s="25"/>
    </row>
    <row r="29" spans="1:63" ht="36.75" customHeight="1" thickBot="1">
      <c r="A29" s="67" t="s">
        <v>760</v>
      </c>
      <c r="B29" s="360">
        <v>0</v>
      </c>
      <c r="C29" s="361">
        <v>0</v>
      </c>
      <c r="D29" s="361">
        <v>0</v>
      </c>
      <c r="E29" s="361">
        <v>0</v>
      </c>
      <c r="F29" s="362">
        <v>0</v>
      </c>
      <c r="G29" s="63"/>
      <c r="H29" s="160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31"/>
      <c r="BA29" s="31"/>
      <c r="BB29" s="31"/>
      <c r="BC29" s="31"/>
      <c r="BD29" s="31"/>
      <c r="BE29" s="31"/>
      <c r="BF29" s="25"/>
      <c r="BG29" s="25"/>
      <c r="BH29" s="25"/>
      <c r="BI29" s="25"/>
      <c r="BJ29" s="25"/>
      <c r="BK29" s="25"/>
    </row>
    <row r="30" spans="1:57" ht="36.75" customHeight="1" thickBot="1">
      <c r="A30" s="67" t="s">
        <v>761</v>
      </c>
      <c r="B30" s="360">
        <v>0</v>
      </c>
      <c r="C30" s="361">
        <v>0</v>
      </c>
      <c r="D30" s="361">
        <v>0</v>
      </c>
      <c r="E30" s="361">
        <v>0</v>
      </c>
      <c r="F30" s="362">
        <v>0</v>
      </c>
      <c r="G30" s="63"/>
      <c r="H30" s="160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31"/>
      <c r="BA30" s="31"/>
      <c r="BB30" s="31"/>
      <c r="BC30" s="31"/>
      <c r="BD30" s="31"/>
      <c r="BE30" s="31"/>
    </row>
    <row r="31" spans="1:57" ht="36.75" customHeight="1" thickBot="1">
      <c r="A31" s="67" t="s">
        <v>798</v>
      </c>
      <c r="B31" s="360">
        <v>0</v>
      </c>
      <c r="C31" s="361">
        <v>0</v>
      </c>
      <c r="D31" s="361">
        <v>0</v>
      </c>
      <c r="E31" s="361">
        <v>0</v>
      </c>
      <c r="F31" s="362">
        <v>0</v>
      </c>
      <c r="G31" s="63"/>
      <c r="H31" s="160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31"/>
      <c r="BA31" s="31"/>
      <c r="BB31" s="31"/>
      <c r="BC31" s="31"/>
      <c r="BD31" s="31"/>
      <c r="BE31" s="31"/>
    </row>
    <row r="32" spans="1:57" ht="36.75" customHeight="1" thickBot="1">
      <c r="A32" s="67" t="s">
        <v>799</v>
      </c>
      <c r="B32" s="360">
        <v>0</v>
      </c>
      <c r="C32" s="361">
        <v>0</v>
      </c>
      <c r="D32" s="361">
        <v>0</v>
      </c>
      <c r="E32" s="361">
        <v>0</v>
      </c>
      <c r="F32" s="362">
        <v>0</v>
      </c>
      <c r="G32" s="63"/>
      <c r="H32" s="160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31"/>
      <c r="BA32" s="31"/>
      <c r="BB32" s="31"/>
      <c r="BC32" s="31"/>
      <c r="BD32" s="31"/>
      <c r="BE32" s="31"/>
    </row>
    <row r="33" spans="1:57" ht="36.75" customHeight="1" thickBot="1">
      <c r="A33" s="67" t="s">
        <v>782</v>
      </c>
      <c r="B33" s="360">
        <v>0</v>
      </c>
      <c r="C33" s="361">
        <v>0</v>
      </c>
      <c r="D33" s="361">
        <v>0</v>
      </c>
      <c r="E33" s="361">
        <v>0</v>
      </c>
      <c r="F33" s="362">
        <v>0</v>
      </c>
      <c r="G33" s="63"/>
      <c r="H33" s="160"/>
      <c r="I33" s="25"/>
      <c r="J33" s="25"/>
      <c r="K33" s="25"/>
      <c r="L33" s="25"/>
      <c r="M33" s="25"/>
      <c r="N33" s="25"/>
      <c r="O33" s="25"/>
      <c r="P33" s="25"/>
      <c r="Q33" s="25"/>
      <c r="R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31"/>
      <c r="BA33" s="31"/>
      <c r="BB33" s="31"/>
      <c r="BC33" s="31"/>
      <c r="BD33" s="31"/>
      <c r="BE33" s="31"/>
    </row>
    <row r="34" spans="1:57" ht="36.75" customHeight="1" thickBot="1">
      <c r="A34" s="67" t="s">
        <v>783</v>
      </c>
      <c r="B34" s="360">
        <v>0</v>
      </c>
      <c r="C34" s="361">
        <v>0</v>
      </c>
      <c r="D34" s="361">
        <v>0</v>
      </c>
      <c r="E34" s="361">
        <v>0</v>
      </c>
      <c r="F34" s="362">
        <v>0</v>
      </c>
      <c r="G34" s="63"/>
      <c r="H34" s="160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31"/>
      <c r="BA34" s="31"/>
      <c r="BB34" s="31"/>
      <c r="BC34" s="31"/>
      <c r="BD34" s="31"/>
      <c r="BE34" s="31"/>
    </row>
    <row r="35" spans="1:57" ht="36.75" customHeight="1" thickBot="1">
      <c r="A35" s="67" t="s">
        <v>762</v>
      </c>
      <c r="B35" s="360">
        <v>0</v>
      </c>
      <c r="C35" s="361">
        <v>0</v>
      </c>
      <c r="D35" s="361">
        <v>0</v>
      </c>
      <c r="E35" s="361">
        <v>0</v>
      </c>
      <c r="F35" s="362">
        <v>0</v>
      </c>
      <c r="G35" s="63"/>
      <c r="H35" s="160"/>
      <c r="I35" s="63"/>
      <c r="J35" s="63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31"/>
      <c r="BA35" s="31"/>
      <c r="BB35" s="31"/>
      <c r="BC35" s="31"/>
      <c r="BD35" s="31"/>
      <c r="BE35" s="31"/>
    </row>
    <row r="36" spans="1:57" ht="36.75" customHeight="1" thickBot="1">
      <c r="A36" s="67" t="s">
        <v>554</v>
      </c>
      <c r="B36" s="360">
        <v>0</v>
      </c>
      <c r="C36" s="361">
        <v>0</v>
      </c>
      <c r="D36" s="361">
        <v>0</v>
      </c>
      <c r="E36" s="361">
        <v>0</v>
      </c>
      <c r="F36" s="362">
        <v>0</v>
      </c>
      <c r="G36" s="63"/>
      <c r="H36" s="160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31"/>
      <c r="BA36" s="31"/>
      <c r="BB36" s="31"/>
      <c r="BC36" s="31"/>
      <c r="BD36" s="31"/>
      <c r="BE36" s="31"/>
    </row>
    <row r="37" spans="1:57" ht="36.75" customHeight="1">
      <c r="A37" s="67" t="s">
        <v>163</v>
      </c>
      <c r="B37" s="360">
        <v>0</v>
      </c>
      <c r="C37" s="361">
        <v>0</v>
      </c>
      <c r="D37" s="361">
        <v>0</v>
      </c>
      <c r="E37" s="361">
        <v>0</v>
      </c>
      <c r="F37" s="362">
        <v>0</v>
      </c>
      <c r="G37" s="63"/>
      <c r="H37" s="160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31"/>
      <c r="BA37" s="31"/>
      <c r="BB37" s="31"/>
      <c r="BC37" s="31"/>
      <c r="BD37" s="31"/>
      <c r="BE37" s="31"/>
    </row>
    <row r="38" spans="1:57" s="370" customFormat="1" ht="36.75" customHeight="1" thickBot="1">
      <c r="A38" s="363" t="s">
        <v>555</v>
      </c>
      <c r="B38" s="364">
        <v>170474.66</v>
      </c>
      <c r="C38" s="365">
        <v>132842.05</v>
      </c>
      <c r="D38" s="365">
        <v>16446.64</v>
      </c>
      <c r="E38" s="365">
        <v>184122.29</v>
      </c>
      <c r="F38" s="366">
        <f>B38+C38+D38-E38</f>
        <v>135641.05999999997</v>
      </c>
      <c r="G38" s="367"/>
      <c r="H38" s="368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58"/>
      <c r="BA38" s="358"/>
      <c r="BB38" s="358"/>
      <c r="BC38" s="358"/>
      <c r="BD38" s="358"/>
      <c r="BE38" s="358"/>
    </row>
    <row r="39" spans="1:57" ht="60" customHeight="1" thickBot="1">
      <c r="A39" s="67" t="s">
        <v>807</v>
      </c>
      <c r="B39" s="360">
        <v>0</v>
      </c>
      <c r="C39" s="361">
        <v>0</v>
      </c>
      <c r="D39" s="361">
        <v>0</v>
      </c>
      <c r="E39" s="361">
        <v>0</v>
      </c>
      <c r="F39" s="362">
        <v>0</v>
      </c>
      <c r="G39" s="63"/>
      <c r="H39" s="160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31"/>
      <c r="BA39" s="31"/>
      <c r="BB39" s="31"/>
      <c r="BC39" s="31"/>
      <c r="BD39" s="31"/>
      <c r="BE39" s="31"/>
    </row>
    <row r="40" spans="1:57" ht="27.75" customHeight="1" thickBot="1">
      <c r="A40" s="67" t="s">
        <v>164</v>
      </c>
      <c r="B40" s="360">
        <v>0</v>
      </c>
      <c r="C40" s="361">
        <v>0</v>
      </c>
      <c r="D40" s="361">
        <v>0</v>
      </c>
      <c r="E40" s="361">
        <v>0</v>
      </c>
      <c r="F40" s="362">
        <v>0</v>
      </c>
      <c r="G40" s="63"/>
      <c r="H40" s="160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31"/>
      <c r="BA40" s="31"/>
      <c r="BB40" s="31"/>
      <c r="BC40" s="31"/>
      <c r="BD40" s="31"/>
      <c r="BE40" s="31"/>
    </row>
    <row r="41" spans="1:57" ht="36.75" customHeight="1" thickBot="1">
      <c r="A41" s="67" t="s">
        <v>167</v>
      </c>
      <c r="B41" s="360">
        <v>0</v>
      </c>
      <c r="C41" s="361">
        <v>0</v>
      </c>
      <c r="D41" s="361">
        <v>0</v>
      </c>
      <c r="E41" s="361">
        <v>0</v>
      </c>
      <c r="F41" s="362">
        <v>0</v>
      </c>
      <c r="G41" s="63"/>
      <c r="H41" s="160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31"/>
      <c r="BA41" s="31"/>
      <c r="BB41" s="31"/>
      <c r="BC41" s="31"/>
      <c r="BD41" s="31"/>
      <c r="BE41" s="25"/>
    </row>
    <row r="42" spans="1:57" ht="36.75" customHeight="1" thickBot="1">
      <c r="A42" s="67" t="s">
        <v>168</v>
      </c>
      <c r="B42" s="360">
        <v>0</v>
      </c>
      <c r="C42" s="361">
        <v>0</v>
      </c>
      <c r="D42" s="361">
        <v>0</v>
      </c>
      <c r="E42" s="361">
        <v>0</v>
      </c>
      <c r="F42" s="362">
        <v>0</v>
      </c>
      <c r="G42" s="63"/>
      <c r="H42" s="160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31"/>
      <c r="BA42" s="31"/>
      <c r="BB42" s="31"/>
      <c r="BC42" s="31"/>
      <c r="BD42" s="31"/>
      <c r="BE42" s="25"/>
    </row>
    <row r="43" spans="1:57" ht="36.75" customHeight="1" thickBot="1">
      <c r="A43" s="67" t="s">
        <v>169</v>
      </c>
      <c r="B43" s="360">
        <v>0</v>
      </c>
      <c r="C43" s="361">
        <v>0</v>
      </c>
      <c r="D43" s="361">
        <v>0</v>
      </c>
      <c r="E43" s="361">
        <v>0</v>
      </c>
      <c r="F43" s="362">
        <v>0</v>
      </c>
      <c r="G43" s="63"/>
      <c r="H43" s="160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31"/>
      <c r="BA43" s="31"/>
      <c r="BB43" s="31"/>
      <c r="BC43" s="31"/>
      <c r="BD43" s="31"/>
      <c r="BE43" s="25"/>
    </row>
    <row r="44" spans="1:57" ht="36.75" customHeight="1" thickBot="1">
      <c r="A44" s="67" t="s">
        <v>170</v>
      </c>
      <c r="B44" s="360">
        <v>0</v>
      </c>
      <c r="C44" s="361">
        <v>0</v>
      </c>
      <c r="D44" s="361">
        <v>0</v>
      </c>
      <c r="E44" s="361">
        <v>0</v>
      </c>
      <c r="F44" s="362">
        <v>0</v>
      </c>
      <c r="G44" s="63"/>
      <c r="H44" s="16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31"/>
      <c r="BA44" s="31"/>
      <c r="BB44" s="31"/>
      <c r="BC44" s="31"/>
      <c r="BD44" s="31"/>
      <c r="BE44" s="25"/>
    </row>
    <row r="45" spans="1:57" ht="30" customHeight="1" thickBot="1">
      <c r="A45" s="67" t="s">
        <v>556</v>
      </c>
      <c r="B45" s="360">
        <v>0</v>
      </c>
      <c r="C45" s="361">
        <v>0</v>
      </c>
      <c r="D45" s="361">
        <v>0</v>
      </c>
      <c r="E45" s="361">
        <v>0</v>
      </c>
      <c r="F45" s="362">
        <v>0</v>
      </c>
      <c r="G45" s="63"/>
      <c r="H45" s="160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31"/>
      <c r="BA45" s="31"/>
      <c r="BB45" s="31"/>
      <c r="BC45" s="31"/>
      <c r="BD45" s="31"/>
      <c r="BE45" s="25"/>
    </row>
    <row r="46" spans="1:55" ht="27" customHeight="1" thickBot="1">
      <c r="A46" s="69" t="s">
        <v>557</v>
      </c>
      <c r="B46" s="360">
        <v>0</v>
      </c>
      <c r="C46" s="361">
        <v>0</v>
      </c>
      <c r="D46" s="361">
        <v>0</v>
      </c>
      <c r="E46" s="361">
        <v>0</v>
      </c>
      <c r="F46" s="362">
        <v>0</v>
      </c>
      <c r="G46" s="63"/>
      <c r="H46" s="16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</row>
    <row r="47" spans="1:55" ht="36.75" customHeight="1" thickBot="1">
      <c r="A47" s="70" t="s">
        <v>558</v>
      </c>
      <c r="B47" s="360">
        <v>0</v>
      </c>
      <c r="C47" s="361">
        <v>0</v>
      </c>
      <c r="D47" s="361">
        <v>0</v>
      </c>
      <c r="E47" s="361">
        <v>0</v>
      </c>
      <c r="F47" s="362">
        <v>0</v>
      </c>
      <c r="G47" s="63"/>
      <c r="H47" s="16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1:55" ht="36.75" customHeight="1" thickBot="1">
      <c r="A48" s="71" t="s">
        <v>359</v>
      </c>
      <c r="B48" s="360">
        <v>0</v>
      </c>
      <c r="C48" s="361">
        <v>0</v>
      </c>
      <c r="D48" s="361">
        <v>0</v>
      </c>
      <c r="E48" s="361">
        <v>0</v>
      </c>
      <c r="F48" s="362">
        <v>0</v>
      </c>
      <c r="G48" s="63"/>
      <c r="H48" s="16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1:55" ht="28.5" customHeight="1" thickBot="1">
      <c r="A49" s="72" t="s">
        <v>607</v>
      </c>
      <c r="B49" s="360">
        <v>0</v>
      </c>
      <c r="C49" s="361">
        <v>0</v>
      </c>
      <c r="D49" s="361">
        <v>0</v>
      </c>
      <c r="E49" s="361">
        <v>0</v>
      </c>
      <c r="F49" s="362">
        <v>0</v>
      </c>
      <c r="G49" s="63"/>
      <c r="H49" s="16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spans="1:55" ht="36.75" customHeight="1">
      <c r="A50" s="73" t="s">
        <v>608</v>
      </c>
      <c r="B50" s="360">
        <v>0</v>
      </c>
      <c r="C50" s="361">
        <v>0</v>
      </c>
      <c r="D50" s="361">
        <v>0</v>
      </c>
      <c r="E50" s="361">
        <v>0</v>
      </c>
      <c r="F50" s="362">
        <v>0</v>
      </c>
      <c r="G50" s="63"/>
      <c r="H50" s="160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55" s="370" customFormat="1" ht="36.75" customHeight="1" thickBot="1">
      <c r="A51" s="371" t="s">
        <v>274</v>
      </c>
      <c r="B51" s="372">
        <f>SUM(B26:B50)</f>
        <v>633009.1</v>
      </c>
      <c r="C51" s="372">
        <f>SUM(C26:C50)</f>
        <v>2214253.42</v>
      </c>
      <c r="D51" s="372">
        <f>SUM(D26:D50)</f>
        <v>16446.64</v>
      </c>
      <c r="E51" s="372">
        <f>SUM(E26:E50)</f>
        <v>1955372.34</v>
      </c>
      <c r="F51" s="373">
        <f>B51+C51+D51-E51</f>
        <v>908336.8200000001</v>
      </c>
      <c r="G51" s="367"/>
      <c r="H51" s="368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58"/>
      <c r="BA51" s="358"/>
      <c r="BB51" s="358"/>
      <c r="BC51" s="358"/>
    </row>
    <row r="52" spans="1:55" ht="11.25">
      <c r="A52" s="6" t="s">
        <v>445</v>
      </c>
      <c r="B52" s="74"/>
      <c r="C52" s="74"/>
      <c r="D52" s="74"/>
      <c r="E52" s="75"/>
      <c r="F52" s="63"/>
      <c r="G52" s="63"/>
      <c r="H52" s="160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31"/>
      <c r="BA52" s="31"/>
      <c r="BB52" s="31"/>
      <c r="BC52" s="31"/>
    </row>
    <row r="53" spans="1:55" ht="27" customHeight="1">
      <c r="A53" s="669" t="s">
        <v>467</v>
      </c>
      <c r="B53" s="669"/>
      <c r="C53" s="669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  <c r="S53" s="669"/>
      <c r="T53" s="669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31"/>
      <c r="BA53" s="31"/>
      <c r="BB53" s="31"/>
      <c r="BC53" s="31"/>
    </row>
    <row r="54" spans="1:55" ht="30.75" customHeight="1">
      <c r="A54" s="669" t="s">
        <v>468</v>
      </c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31"/>
      <c r="BA54" s="31"/>
      <c r="BB54" s="31"/>
      <c r="BC54" s="31"/>
    </row>
    <row r="55" spans="1:55" ht="12.75" customHeight="1">
      <c r="A55" s="6"/>
      <c r="B55" s="74"/>
      <c r="C55" s="74"/>
      <c r="D55" s="74"/>
      <c r="E55" s="75"/>
      <c r="F55" s="63"/>
      <c r="G55" s="63"/>
      <c r="H55" s="160"/>
      <c r="I55" s="76"/>
      <c r="J55" s="76"/>
      <c r="K55" s="76"/>
      <c r="L55" s="76"/>
      <c r="M55" s="76"/>
      <c r="N55" s="76"/>
      <c r="O55" s="76"/>
      <c r="P55" s="76"/>
      <c r="Q55" s="76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31"/>
      <c r="BA55" s="31"/>
      <c r="BB55" s="31"/>
      <c r="BC55" s="31"/>
    </row>
    <row r="56" spans="1:55" ht="12.75" customHeight="1" hidden="1">
      <c r="A56" s="652" t="s">
        <v>649</v>
      </c>
      <c r="B56" s="649"/>
      <c r="C56" s="649"/>
      <c r="D56" s="649"/>
      <c r="E56" s="649"/>
      <c r="F56" s="649"/>
      <c r="G56" s="649"/>
      <c r="H56" s="649"/>
      <c r="I56" s="76"/>
      <c r="J56" s="76"/>
      <c r="K56" s="76"/>
      <c r="L56" s="76"/>
      <c r="M56" s="76"/>
      <c r="N56" s="76"/>
      <c r="O56" s="76"/>
      <c r="P56" s="76"/>
      <c r="Q56" s="76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31"/>
      <c r="BA56" s="31"/>
      <c r="BB56" s="31"/>
      <c r="BC56" s="31"/>
    </row>
    <row r="57" spans="1:55" ht="12.75" customHeight="1" hidden="1">
      <c r="A57" s="652" t="s">
        <v>650</v>
      </c>
      <c r="B57" s="649"/>
      <c r="C57" s="649"/>
      <c r="D57" s="649"/>
      <c r="E57" s="649"/>
      <c r="F57" s="649"/>
      <c r="G57" s="649"/>
      <c r="H57" s="649"/>
      <c r="I57" s="76"/>
      <c r="J57" s="76"/>
      <c r="K57" s="76"/>
      <c r="L57" s="76"/>
      <c r="M57" s="76"/>
      <c r="N57" s="76"/>
      <c r="O57" s="76"/>
      <c r="P57" s="76"/>
      <c r="Q57" s="76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31"/>
      <c r="BA57" s="31"/>
      <c r="BB57" s="31"/>
      <c r="BC57" s="31"/>
    </row>
    <row r="58" spans="1:55" ht="12.75" customHeight="1" hidden="1">
      <c r="A58" s="652" t="s">
        <v>651</v>
      </c>
      <c r="B58" s="649"/>
      <c r="C58" s="649"/>
      <c r="D58" s="649"/>
      <c r="E58" s="649"/>
      <c r="F58" s="649"/>
      <c r="G58" s="649"/>
      <c r="H58" s="649"/>
      <c r="I58" s="76"/>
      <c r="J58" s="76"/>
      <c r="K58" s="76"/>
      <c r="L58" s="76"/>
      <c r="M58" s="76"/>
      <c r="N58" s="76"/>
      <c r="O58" s="76"/>
      <c r="P58" s="76"/>
      <c r="Q58" s="7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31"/>
      <c r="BA58" s="31"/>
      <c r="BB58" s="31"/>
      <c r="BC58" s="31"/>
    </row>
    <row r="59" spans="1:55" ht="12.75" customHeight="1" hidden="1">
      <c r="A59" s="652" t="s">
        <v>403</v>
      </c>
      <c r="B59" s="649"/>
      <c r="C59" s="649"/>
      <c r="D59" s="649"/>
      <c r="E59" s="649"/>
      <c r="F59" s="649"/>
      <c r="G59" s="649"/>
      <c r="H59" s="649"/>
      <c r="I59" s="76"/>
      <c r="J59" s="76"/>
      <c r="K59" s="76"/>
      <c r="L59" s="76"/>
      <c r="M59" s="76"/>
      <c r="N59" s="76"/>
      <c r="O59" s="76"/>
      <c r="P59" s="76"/>
      <c r="Q59" s="76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31"/>
      <c r="BA59" s="31"/>
      <c r="BB59" s="31"/>
      <c r="BC59" s="31"/>
    </row>
    <row r="60" spans="1:55" ht="12.75" customHeight="1" hidden="1">
      <c r="A60" s="652" t="s">
        <v>404</v>
      </c>
      <c r="B60" s="649"/>
      <c r="C60" s="649"/>
      <c r="D60" s="649"/>
      <c r="E60" s="649"/>
      <c r="F60" s="649"/>
      <c r="G60" s="649"/>
      <c r="H60" s="649"/>
      <c r="I60" s="76"/>
      <c r="J60" s="76"/>
      <c r="K60" s="76"/>
      <c r="L60" s="76"/>
      <c r="M60" s="76"/>
      <c r="N60" s="76"/>
      <c r="O60" s="76"/>
      <c r="P60" s="76"/>
      <c r="Q60" s="76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31"/>
      <c r="BA60" s="31"/>
      <c r="BB60" s="31"/>
      <c r="BC60" s="31"/>
    </row>
    <row r="61" spans="1:55" ht="12.75" customHeight="1" hidden="1">
      <c r="A61" s="652" t="s">
        <v>405</v>
      </c>
      <c r="B61" s="649"/>
      <c r="C61" s="649"/>
      <c r="D61" s="649"/>
      <c r="E61" s="649"/>
      <c r="F61" s="649"/>
      <c r="G61" s="649"/>
      <c r="H61" s="649"/>
      <c r="I61" s="76"/>
      <c r="J61" s="76"/>
      <c r="K61" s="76"/>
      <c r="L61" s="76"/>
      <c r="M61" s="76"/>
      <c r="N61" s="76"/>
      <c r="O61" s="76"/>
      <c r="P61" s="76"/>
      <c r="Q61" s="76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31"/>
      <c r="BA61" s="31"/>
      <c r="BB61" s="31"/>
      <c r="BC61" s="31"/>
    </row>
    <row r="62" spans="1:55" ht="12.75" customHeight="1" hidden="1">
      <c r="A62" s="652" t="s">
        <v>406</v>
      </c>
      <c r="B62" s="649"/>
      <c r="C62" s="649"/>
      <c r="D62" s="649"/>
      <c r="E62" s="649"/>
      <c r="F62" s="649"/>
      <c r="G62" s="649"/>
      <c r="H62" s="649"/>
      <c r="I62" s="76"/>
      <c r="J62" s="76"/>
      <c r="K62" s="76"/>
      <c r="L62" s="76"/>
      <c r="M62" s="76"/>
      <c r="N62" s="76"/>
      <c r="O62" s="76"/>
      <c r="P62" s="76"/>
      <c r="Q62" s="76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31"/>
      <c r="BA62" s="31"/>
      <c r="BB62" s="31"/>
      <c r="BC62" s="31"/>
    </row>
    <row r="63" spans="1:55" ht="12.75" customHeight="1" hidden="1">
      <c r="A63" s="652" t="s">
        <v>407</v>
      </c>
      <c r="B63" s="649"/>
      <c r="C63" s="649"/>
      <c r="D63" s="649"/>
      <c r="E63" s="649"/>
      <c r="F63" s="649"/>
      <c r="G63" s="649"/>
      <c r="H63" s="649"/>
      <c r="I63" s="76"/>
      <c r="J63" s="76"/>
      <c r="K63" s="76"/>
      <c r="L63" s="76"/>
      <c r="M63" s="76"/>
      <c r="N63" s="76"/>
      <c r="O63" s="76"/>
      <c r="P63" s="76"/>
      <c r="Q63" s="76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31"/>
      <c r="BA63" s="31"/>
      <c r="BB63" s="31"/>
      <c r="BC63" s="31"/>
    </row>
    <row r="64" spans="1:55" ht="12.75" customHeight="1" hidden="1">
      <c r="A64" s="652" t="s">
        <v>408</v>
      </c>
      <c r="B64" s="649"/>
      <c r="C64" s="649"/>
      <c r="D64" s="649"/>
      <c r="E64" s="649"/>
      <c r="F64" s="649"/>
      <c r="G64" s="649"/>
      <c r="H64" s="649"/>
      <c r="I64" s="76"/>
      <c r="J64" s="76"/>
      <c r="K64" s="76"/>
      <c r="L64" s="76"/>
      <c r="M64" s="76"/>
      <c r="N64" s="76"/>
      <c r="O64" s="76"/>
      <c r="P64" s="76"/>
      <c r="Q64" s="76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31"/>
      <c r="BA64" s="31"/>
      <c r="BB64" s="31"/>
      <c r="BC64" s="31"/>
    </row>
    <row r="65" spans="1:55" ht="12.75" customHeight="1" hidden="1">
      <c r="A65" s="652" t="s">
        <v>409</v>
      </c>
      <c r="B65" s="649"/>
      <c r="C65" s="649"/>
      <c r="D65" s="649"/>
      <c r="E65" s="649"/>
      <c r="F65" s="649"/>
      <c r="G65" s="649"/>
      <c r="H65" s="649"/>
      <c r="I65" s="76"/>
      <c r="J65" s="76"/>
      <c r="K65" s="76"/>
      <c r="L65" s="76"/>
      <c r="M65" s="76"/>
      <c r="N65" s="76"/>
      <c r="O65" s="76"/>
      <c r="P65" s="76"/>
      <c r="Q65" s="76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31"/>
      <c r="BA65" s="31"/>
      <c r="BB65" s="31"/>
      <c r="BC65" s="31"/>
    </row>
    <row r="66" spans="1:55" ht="12.75" customHeight="1" hidden="1">
      <c r="A66" s="652" t="s">
        <v>410</v>
      </c>
      <c r="B66" s="649"/>
      <c r="C66" s="649"/>
      <c r="D66" s="649"/>
      <c r="E66" s="649"/>
      <c r="F66" s="649"/>
      <c r="G66" s="649"/>
      <c r="H66" s="649"/>
      <c r="I66" s="76"/>
      <c r="J66" s="76"/>
      <c r="K66" s="76"/>
      <c r="L66" s="76"/>
      <c r="M66" s="76"/>
      <c r="N66" s="76"/>
      <c r="O66" s="76"/>
      <c r="P66" s="76"/>
      <c r="Q66" s="76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31"/>
      <c r="BA66" s="31"/>
      <c r="BB66" s="31"/>
      <c r="BC66" s="31"/>
    </row>
    <row r="67" spans="1:55" ht="12.75" customHeight="1" hidden="1">
      <c r="A67" s="652" t="s">
        <v>411</v>
      </c>
      <c r="B67" s="649"/>
      <c r="C67" s="649"/>
      <c r="D67" s="649"/>
      <c r="E67" s="649"/>
      <c r="F67" s="649"/>
      <c r="G67" s="649"/>
      <c r="H67" s="649"/>
      <c r="I67" s="76"/>
      <c r="J67" s="76"/>
      <c r="K67" s="76"/>
      <c r="L67" s="76"/>
      <c r="M67" s="76"/>
      <c r="N67" s="76"/>
      <c r="O67" s="76"/>
      <c r="P67" s="76"/>
      <c r="Q67" s="76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31"/>
      <c r="BA67" s="31"/>
      <c r="BB67" s="31"/>
      <c r="BC67" s="31"/>
    </row>
    <row r="68" spans="1:55" ht="22.5" customHeight="1" hidden="1">
      <c r="A68" s="652" t="s">
        <v>412</v>
      </c>
      <c r="B68" s="649"/>
      <c r="C68" s="649"/>
      <c r="D68" s="649"/>
      <c r="E68" s="649"/>
      <c r="F68" s="649"/>
      <c r="G68" s="649"/>
      <c r="H68" s="649"/>
      <c r="I68" s="76"/>
      <c r="J68" s="76"/>
      <c r="K68" s="76"/>
      <c r="L68" s="76"/>
      <c r="M68" s="76"/>
      <c r="N68" s="76"/>
      <c r="O68" s="76"/>
      <c r="P68" s="76"/>
      <c r="Q68" s="76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31"/>
      <c r="BA68" s="31"/>
      <c r="BB68" s="31"/>
      <c r="BC68" s="31"/>
    </row>
    <row r="69" spans="1:55" ht="20.25" customHeight="1" hidden="1">
      <c r="A69" s="652" t="s">
        <v>413</v>
      </c>
      <c r="B69" s="649"/>
      <c r="C69" s="649"/>
      <c r="D69" s="649"/>
      <c r="E69" s="649"/>
      <c r="F69" s="649"/>
      <c r="G69" s="649"/>
      <c r="H69" s="649"/>
      <c r="I69" s="76"/>
      <c r="J69" s="76"/>
      <c r="K69" s="76"/>
      <c r="L69" s="76"/>
      <c r="M69" s="76"/>
      <c r="N69" s="76"/>
      <c r="O69" s="76"/>
      <c r="P69" s="76"/>
      <c r="Q69" s="76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31"/>
      <c r="BA69" s="31"/>
      <c r="BB69" s="31"/>
      <c r="BC69" s="31"/>
    </row>
    <row r="70" spans="1:55" ht="12.75" customHeight="1" hidden="1">
      <c r="A70" s="652" t="s">
        <v>414</v>
      </c>
      <c r="B70" s="649"/>
      <c r="C70" s="649"/>
      <c r="D70" s="649"/>
      <c r="E70" s="649"/>
      <c r="F70" s="649"/>
      <c r="G70" s="649"/>
      <c r="H70" s="649"/>
      <c r="I70" s="76"/>
      <c r="J70" s="76"/>
      <c r="K70" s="76"/>
      <c r="L70" s="76"/>
      <c r="M70" s="76"/>
      <c r="N70" s="76"/>
      <c r="O70" s="76"/>
      <c r="P70" s="76"/>
      <c r="Q70" s="76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31"/>
      <c r="BA70" s="31"/>
      <c r="BB70" s="31"/>
      <c r="BC70" s="31"/>
    </row>
    <row r="71" spans="1:55" ht="12.75" customHeight="1" hidden="1">
      <c r="A71" s="652" t="s">
        <v>415</v>
      </c>
      <c r="B71" s="649"/>
      <c r="C71" s="649"/>
      <c r="D71" s="649"/>
      <c r="E71" s="649"/>
      <c r="F71" s="649"/>
      <c r="G71" s="649"/>
      <c r="H71" s="649"/>
      <c r="I71" s="76"/>
      <c r="J71" s="76"/>
      <c r="K71" s="76"/>
      <c r="L71" s="76"/>
      <c r="M71" s="76"/>
      <c r="N71" s="76"/>
      <c r="O71" s="76"/>
      <c r="P71" s="76"/>
      <c r="Q71" s="76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31"/>
      <c r="BA71" s="31"/>
      <c r="BB71" s="31"/>
      <c r="BC71" s="31"/>
    </row>
    <row r="72" spans="1:55" ht="12.75" customHeight="1" hidden="1">
      <c r="A72" s="652" t="s">
        <v>416</v>
      </c>
      <c r="B72" s="649"/>
      <c r="C72" s="649"/>
      <c r="D72" s="649"/>
      <c r="E72" s="649"/>
      <c r="F72" s="649"/>
      <c r="G72" s="649"/>
      <c r="H72" s="649"/>
      <c r="I72" s="76"/>
      <c r="J72" s="76"/>
      <c r="K72" s="76"/>
      <c r="L72" s="76"/>
      <c r="M72" s="76"/>
      <c r="N72" s="76"/>
      <c r="O72" s="76"/>
      <c r="P72" s="76"/>
      <c r="Q72" s="76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31"/>
      <c r="BA72" s="31"/>
      <c r="BB72" s="31"/>
      <c r="BC72" s="31"/>
    </row>
    <row r="73" spans="1:55" ht="12.75" customHeight="1" hidden="1">
      <c r="A73" s="652" t="s">
        <v>417</v>
      </c>
      <c r="B73" s="649"/>
      <c r="C73" s="649"/>
      <c r="D73" s="649"/>
      <c r="E73" s="649"/>
      <c r="F73" s="649"/>
      <c r="G73" s="649"/>
      <c r="H73" s="649"/>
      <c r="I73" s="76"/>
      <c r="J73" s="76"/>
      <c r="K73" s="76"/>
      <c r="L73" s="76"/>
      <c r="M73" s="76"/>
      <c r="N73" s="76"/>
      <c r="O73" s="76"/>
      <c r="P73" s="76"/>
      <c r="Q73" s="76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12.75" customHeight="1" hidden="1">
      <c r="A74" s="652" t="s">
        <v>418</v>
      </c>
      <c r="B74" s="649"/>
      <c r="C74" s="649"/>
      <c r="D74" s="649"/>
      <c r="E74" s="649"/>
      <c r="F74" s="649"/>
      <c r="G74" s="649"/>
      <c r="H74" s="649"/>
      <c r="I74" s="76"/>
      <c r="J74" s="76"/>
      <c r="K74" s="76"/>
      <c r="L74" s="76"/>
      <c r="M74" s="76"/>
      <c r="N74" s="76"/>
      <c r="O74" s="104"/>
      <c r="P74" s="104"/>
      <c r="Q74" s="10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12.75" customHeight="1" hidden="1">
      <c r="A75" s="649" t="s">
        <v>419</v>
      </c>
      <c r="B75" s="649"/>
      <c r="C75" s="649"/>
      <c r="D75" s="649"/>
      <c r="E75" s="649"/>
      <c r="F75" s="104"/>
      <c r="G75" s="104"/>
      <c r="H75" s="104"/>
      <c r="I75" s="76"/>
      <c r="J75" s="76"/>
      <c r="K75" s="76"/>
      <c r="L75" s="76"/>
      <c r="M75" s="76"/>
      <c r="N75" s="76"/>
      <c r="O75" s="104"/>
      <c r="P75" s="104"/>
      <c r="Q75" s="104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ht="12.75" customHeight="1" hidden="1">
      <c r="A76" s="649" t="s">
        <v>420</v>
      </c>
      <c r="B76" s="649"/>
      <c r="C76" s="649"/>
      <c r="D76" s="649"/>
      <c r="E76" s="649"/>
      <c r="F76" s="104"/>
      <c r="G76" s="104"/>
      <c r="H76" s="104"/>
      <c r="I76" s="76"/>
      <c r="J76" s="76"/>
      <c r="K76" s="76"/>
      <c r="L76" s="76"/>
      <c r="M76" s="76"/>
      <c r="N76" s="76"/>
      <c r="O76" s="104"/>
      <c r="P76" s="104"/>
      <c r="Q76" s="104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ht="12.75" customHeight="1" hidden="1">
      <c r="A77" s="649" t="s">
        <v>421</v>
      </c>
      <c r="B77" s="649"/>
      <c r="C77" s="649"/>
      <c r="D77" s="649"/>
      <c r="E77" s="649"/>
      <c r="F77" s="104"/>
      <c r="G77" s="104"/>
      <c r="H77" s="104"/>
      <c r="I77" s="76"/>
      <c r="J77" s="76"/>
      <c r="K77" s="76"/>
      <c r="L77" s="76"/>
      <c r="M77" s="76"/>
      <c r="N77" s="76"/>
      <c r="O77" s="104"/>
      <c r="P77" s="104"/>
      <c r="Q77" s="104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23.25" customHeight="1" hidden="1">
      <c r="A78" s="649" t="s">
        <v>422</v>
      </c>
      <c r="B78" s="649"/>
      <c r="C78" s="649"/>
      <c r="D78" s="649"/>
      <c r="E78" s="649"/>
      <c r="F78" s="104"/>
      <c r="G78" s="104"/>
      <c r="H78" s="104"/>
      <c r="I78" s="76"/>
      <c r="J78" s="76"/>
      <c r="K78" s="76"/>
      <c r="L78" s="76"/>
      <c r="M78" s="76"/>
      <c r="N78" s="76"/>
      <c r="O78" s="104"/>
      <c r="P78" s="104"/>
      <c r="Q78" s="10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17" ht="14.25" customHeight="1" hidden="1">
      <c r="A79" s="649" t="s">
        <v>423</v>
      </c>
      <c r="B79" s="649"/>
      <c r="C79" s="649"/>
      <c r="D79" s="649"/>
      <c r="E79" s="649"/>
      <c r="F79" s="104"/>
      <c r="G79" s="104"/>
      <c r="H79" s="104"/>
      <c r="I79" s="76"/>
      <c r="J79" s="76"/>
      <c r="K79" s="76"/>
      <c r="L79" s="76"/>
      <c r="M79" s="76"/>
      <c r="N79" s="76"/>
      <c r="O79" s="104"/>
      <c r="P79" s="104"/>
      <c r="Q79" s="104"/>
    </row>
    <row r="80" spans="1:17" ht="12.75" customHeight="1" hidden="1">
      <c r="A80" s="649" t="s">
        <v>424</v>
      </c>
      <c r="B80" s="649"/>
      <c r="C80" s="649"/>
      <c r="D80" s="649"/>
      <c r="E80" s="649"/>
      <c r="F80" s="104"/>
      <c r="G80" s="104"/>
      <c r="H80" s="104"/>
      <c r="I80" s="40"/>
      <c r="J80" s="40"/>
      <c r="K80" s="40"/>
      <c r="L80" s="40"/>
      <c r="M80" s="40"/>
      <c r="N80" s="40"/>
      <c r="O80" s="40"/>
      <c r="P80" s="40"/>
      <c r="Q80" s="40"/>
    </row>
    <row r="81" spans="1:53" ht="11.25" hidden="1">
      <c r="A81" s="677" t="s">
        <v>425</v>
      </c>
      <c r="B81" s="677"/>
      <c r="C81" s="677"/>
      <c r="D81" s="677"/>
      <c r="E81" s="677"/>
      <c r="F81" s="677"/>
      <c r="G81" s="677"/>
      <c r="H81" s="677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1:53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0"/>
      <c r="Q82" s="13"/>
      <c r="R82" s="13"/>
      <c r="S82" s="13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1:53" ht="11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31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ht="11.25"/>
    <row r="85" spans="1:54" ht="11.25">
      <c r="A85" s="77" t="s">
        <v>426</v>
      </c>
      <c r="B85" s="7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13"/>
      <c r="O85" s="13"/>
      <c r="P85" s="13"/>
      <c r="Q85" s="13"/>
      <c r="R85" s="13"/>
      <c r="S85" s="13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6" ht="15" customHeight="1">
      <c r="A86" s="671" t="s">
        <v>479</v>
      </c>
      <c r="B86" s="671"/>
      <c r="C86" s="671"/>
      <c r="D86" s="671"/>
      <c r="E86" s="671"/>
      <c r="F86" s="671"/>
      <c r="G86" s="671"/>
      <c r="H86" s="671"/>
      <c r="I86" s="671"/>
      <c r="J86" s="671"/>
      <c r="K86" s="671"/>
      <c r="L86" s="671" t="s">
        <v>427</v>
      </c>
      <c r="M86" s="671" t="s">
        <v>750</v>
      </c>
      <c r="N86" s="671"/>
      <c r="O86" s="671"/>
      <c r="P86" s="671"/>
      <c r="Q86" s="671"/>
      <c r="R86" s="671"/>
      <c r="S86" s="671"/>
      <c r="T86" s="671"/>
      <c r="U86" s="671"/>
      <c r="V86" s="671"/>
      <c r="W86" s="671"/>
      <c r="X86" s="671" t="s">
        <v>282</v>
      </c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31"/>
      <c r="BB86" s="31"/>
      <c r="BC86" s="25"/>
      <c r="BD86" s="25"/>
    </row>
    <row r="87" spans="1:56" ht="56.25">
      <c r="A87" s="488" t="s">
        <v>428</v>
      </c>
      <c r="B87" s="488" t="s">
        <v>429</v>
      </c>
      <c r="C87" s="488" t="s">
        <v>430</v>
      </c>
      <c r="D87" s="488" t="s">
        <v>431</v>
      </c>
      <c r="E87" s="488" t="s">
        <v>432</v>
      </c>
      <c r="F87" s="488" t="s">
        <v>433</v>
      </c>
      <c r="G87" s="488" t="s">
        <v>434</v>
      </c>
      <c r="H87" s="488" t="s">
        <v>435</v>
      </c>
      <c r="I87" s="488" t="s">
        <v>436</v>
      </c>
      <c r="J87" s="488" t="s">
        <v>555</v>
      </c>
      <c r="K87" s="493" t="s">
        <v>759</v>
      </c>
      <c r="L87" s="671"/>
      <c r="M87" s="488" t="s">
        <v>428</v>
      </c>
      <c r="N87" s="488" t="s">
        <v>429</v>
      </c>
      <c r="O87" s="488" t="s">
        <v>430</v>
      </c>
      <c r="P87" s="488" t="s">
        <v>431</v>
      </c>
      <c r="Q87" s="488" t="s">
        <v>432</v>
      </c>
      <c r="R87" s="488" t="s">
        <v>433</v>
      </c>
      <c r="S87" s="488" t="s">
        <v>434</v>
      </c>
      <c r="T87" s="488" t="s">
        <v>435</v>
      </c>
      <c r="U87" s="488" t="s">
        <v>436</v>
      </c>
      <c r="V87" s="488" t="s">
        <v>555</v>
      </c>
      <c r="W87" s="493" t="s">
        <v>759</v>
      </c>
      <c r="X87" s="671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31"/>
      <c r="BB87" s="31"/>
      <c r="BC87" s="25"/>
      <c r="BD87" s="25"/>
    </row>
    <row r="88" spans="1:54" ht="23.25" customHeight="1">
      <c r="A88" s="488" t="s">
        <v>268</v>
      </c>
      <c r="B88" s="488" t="s">
        <v>269</v>
      </c>
      <c r="C88" s="488" t="s">
        <v>257</v>
      </c>
      <c r="D88" s="488" t="s">
        <v>258</v>
      </c>
      <c r="E88" s="488" t="s">
        <v>259</v>
      </c>
      <c r="F88" s="488" t="s">
        <v>270</v>
      </c>
      <c r="G88" s="488" t="s">
        <v>260</v>
      </c>
      <c r="H88" s="488" t="s">
        <v>261</v>
      </c>
      <c r="I88" s="488" t="s">
        <v>262</v>
      </c>
      <c r="J88" s="488" t="s">
        <v>263</v>
      </c>
      <c r="K88" s="488" t="s">
        <v>264</v>
      </c>
      <c r="L88" s="488" t="s">
        <v>271</v>
      </c>
      <c r="M88" s="488" t="s">
        <v>272</v>
      </c>
      <c r="N88" s="488" t="s">
        <v>265</v>
      </c>
      <c r="O88" s="488" t="s">
        <v>266</v>
      </c>
      <c r="P88" s="488" t="s">
        <v>276</v>
      </c>
      <c r="Q88" s="488" t="s">
        <v>278</v>
      </c>
      <c r="R88" s="488" t="s">
        <v>277</v>
      </c>
      <c r="S88" s="488" t="s">
        <v>279</v>
      </c>
      <c r="T88" s="488" t="s">
        <v>749</v>
      </c>
      <c r="U88" s="488" t="s">
        <v>773</v>
      </c>
      <c r="V88" s="488" t="s">
        <v>774</v>
      </c>
      <c r="W88" s="488" t="s">
        <v>159</v>
      </c>
      <c r="X88" s="494" t="s">
        <v>437</v>
      </c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31"/>
      <c r="BB88" s="31"/>
    </row>
    <row r="89" spans="1:54" s="8" customFormat="1" ht="12.75">
      <c r="A89" s="495">
        <v>6</v>
      </c>
      <c r="B89" s="495">
        <v>1</v>
      </c>
      <c r="C89" s="495">
        <v>7</v>
      </c>
      <c r="D89" s="495">
        <v>0</v>
      </c>
      <c r="E89" s="495">
        <v>2</v>
      </c>
      <c r="F89" s="495">
        <v>0</v>
      </c>
      <c r="G89" s="495">
        <v>1</v>
      </c>
      <c r="H89" s="495">
        <v>0</v>
      </c>
      <c r="I89" s="495">
        <v>1</v>
      </c>
      <c r="J89" s="495">
        <v>2</v>
      </c>
      <c r="K89" s="496">
        <v>0</v>
      </c>
      <c r="L89" s="495">
        <f>SUM(A89:K89)</f>
        <v>20</v>
      </c>
      <c r="M89" s="497">
        <v>81664.26</v>
      </c>
      <c r="N89" s="497">
        <v>5168.6</v>
      </c>
      <c r="O89" s="497">
        <v>12511.19</v>
      </c>
      <c r="P89" s="497">
        <v>0</v>
      </c>
      <c r="Q89" s="497">
        <v>112461.95</v>
      </c>
      <c r="R89" s="497">
        <v>0</v>
      </c>
      <c r="S89" s="497">
        <v>114521.14</v>
      </c>
      <c r="T89" s="497">
        <v>0</v>
      </c>
      <c r="U89" s="497">
        <v>5201.5</v>
      </c>
      <c r="V89" s="497">
        <f>7957.08+12788.16</f>
        <v>20745.239999999998</v>
      </c>
      <c r="W89" s="498">
        <v>0</v>
      </c>
      <c r="X89" s="497">
        <f>SUM(M89:W89)</f>
        <v>352273.88</v>
      </c>
      <c r="Y89" s="353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58"/>
      <c r="AP89" s="358"/>
      <c r="AQ89" s="358"/>
      <c r="AR89" s="358"/>
      <c r="AS89" s="358"/>
      <c r="AT89" s="358"/>
      <c r="AU89" s="358"/>
      <c r="AV89" s="358"/>
      <c r="AW89" s="358"/>
      <c r="AX89" s="358"/>
      <c r="AY89" s="358"/>
      <c r="AZ89" s="358"/>
      <c r="BA89" s="358"/>
      <c r="BB89" s="358"/>
    </row>
    <row r="90" spans="1:52" ht="11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36.75" customHeight="1">
      <c r="A92" s="672" t="s">
        <v>438</v>
      </c>
      <c r="B92" s="672"/>
      <c r="C92" s="672"/>
      <c r="D92" s="672"/>
      <c r="E92" s="672"/>
      <c r="F92" s="672"/>
      <c r="G92" s="13"/>
      <c r="H92" s="13"/>
      <c r="I92" s="13"/>
      <c r="J92" s="13"/>
      <c r="K92" s="13"/>
      <c r="L92" s="13"/>
      <c r="M92" s="13"/>
      <c r="N92" s="13"/>
      <c r="O92" s="13"/>
      <c r="P92" s="10"/>
      <c r="Q92" s="13"/>
      <c r="R92" s="13"/>
      <c r="S92" s="13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1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31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7" s="180" customFormat="1" ht="29.25" customHeight="1">
      <c r="A94" s="673" t="s">
        <v>478</v>
      </c>
      <c r="B94" s="674" t="s">
        <v>474</v>
      </c>
      <c r="C94" s="673"/>
      <c r="D94" s="673"/>
      <c r="E94" s="675" t="s">
        <v>750</v>
      </c>
      <c r="F94" s="676"/>
      <c r="G94" s="676"/>
    </row>
    <row r="95" spans="1:7" s="180" customFormat="1" ht="29.25" customHeight="1">
      <c r="A95" s="673"/>
      <c r="B95" s="470" t="s">
        <v>644</v>
      </c>
      <c r="C95" s="470" t="s">
        <v>645</v>
      </c>
      <c r="D95" s="470" t="s">
        <v>267</v>
      </c>
      <c r="E95" s="470" t="s">
        <v>644</v>
      </c>
      <c r="F95" s="470" t="s">
        <v>645</v>
      </c>
      <c r="G95" s="470" t="s">
        <v>267</v>
      </c>
    </row>
    <row r="96" spans="1:7" s="180" customFormat="1" ht="11.25">
      <c r="A96" s="471" t="s">
        <v>295</v>
      </c>
      <c r="B96" s="472" t="s">
        <v>268</v>
      </c>
      <c r="C96" s="472" t="s">
        <v>269</v>
      </c>
      <c r="D96" s="472" t="s">
        <v>257</v>
      </c>
      <c r="E96" s="472" t="s">
        <v>258</v>
      </c>
      <c r="F96" s="472" t="s">
        <v>259</v>
      </c>
      <c r="G96" s="472" t="s">
        <v>270</v>
      </c>
    </row>
    <row r="97" spans="1:13" s="180" customFormat="1" ht="33.75">
      <c r="A97" s="473" t="s">
        <v>555</v>
      </c>
      <c r="B97" s="474">
        <v>5</v>
      </c>
      <c r="C97" s="474">
        <v>2</v>
      </c>
      <c r="D97" s="499">
        <v>6</v>
      </c>
      <c r="E97" s="475">
        <v>184122.28</v>
      </c>
      <c r="F97" s="475">
        <v>20745.24</v>
      </c>
      <c r="G97" s="475">
        <f>E97+F97</f>
        <v>204867.52</v>
      </c>
      <c r="J97" s="374" t="s">
        <v>442</v>
      </c>
      <c r="K97" s="376"/>
      <c r="L97" s="376"/>
      <c r="M97" s="376"/>
    </row>
    <row r="98" spans="1:10" s="180" customFormat="1" ht="27" customHeight="1">
      <c r="A98" s="476" t="s">
        <v>759</v>
      </c>
      <c r="B98" s="474">
        <v>6</v>
      </c>
      <c r="C98" s="474">
        <v>0</v>
      </c>
      <c r="D98" s="474">
        <v>6</v>
      </c>
      <c r="E98" s="475">
        <v>1771250.05</v>
      </c>
      <c r="F98" s="475">
        <v>0</v>
      </c>
      <c r="G98" s="475">
        <f>E98+F98</f>
        <v>1771250.05</v>
      </c>
      <c r="J98" s="374" t="s">
        <v>412</v>
      </c>
    </row>
    <row r="99" spans="1:17" s="180" customFormat="1" ht="15">
      <c r="A99" s="477" t="s">
        <v>274</v>
      </c>
      <c r="B99" s="469">
        <f>B97+B98</f>
        <v>11</v>
      </c>
      <c r="C99" s="469">
        <f>C97+C98</f>
        <v>2</v>
      </c>
      <c r="D99" s="469">
        <f>D97+D98</f>
        <v>12</v>
      </c>
      <c r="E99" s="478">
        <f>E97+E98</f>
        <v>1955372.33</v>
      </c>
      <c r="F99" s="478">
        <f>F97+F98</f>
        <v>20745.24</v>
      </c>
      <c r="G99" s="475">
        <f>E99+F99</f>
        <v>1976117.57</v>
      </c>
      <c r="J99" s="374" t="s">
        <v>651</v>
      </c>
      <c r="Q99" s="500"/>
    </row>
    <row r="100" spans="1:17" s="180" customFormat="1" ht="15">
      <c r="A100" s="374" t="s">
        <v>439</v>
      </c>
      <c r="B100" s="375"/>
      <c r="C100" s="375"/>
      <c r="D100" s="375"/>
      <c r="J100" s="374" t="s">
        <v>443</v>
      </c>
      <c r="Q100" s="501"/>
    </row>
    <row r="101" spans="1:10" s="180" customFormat="1" ht="11.25">
      <c r="A101" s="374" t="s">
        <v>440</v>
      </c>
      <c r="B101" s="375"/>
      <c r="C101" s="375"/>
      <c r="D101" s="375"/>
      <c r="J101" s="374" t="s">
        <v>444</v>
      </c>
    </row>
    <row r="102" spans="1:4" s="180" customFormat="1" ht="11.25">
      <c r="A102" s="374" t="s">
        <v>441</v>
      </c>
      <c r="B102" s="376"/>
      <c r="C102" s="376"/>
      <c r="D102" s="376"/>
    </row>
    <row r="103" s="180" customFormat="1" ht="11.25"/>
    <row r="104" s="180" customFormat="1" ht="11.25"/>
    <row r="105" s="180" customFormat="1" ht="11.25"/>
    <row r="106" s="180" customFormat="1" ht="11.25"/>
    <row r="107" s="180" customFormat="1" ht="11.25"/>
    <row r="108" s="180" customFormat="1" ht="11.25"/>
    <row r="109" s="180" customFormat="1" ht="11.25"/>
    <row r="110" s="180" customFormat="1" ht="11.25"/>
    <row r="111" s="180" customFormat="1" ht="11.25"/>
    <row r="112" s="180" customFormat="1" ht="11.25"/>
    <row r="113" s="180" customFormat="1" ht="11.25"/>
    <row r="114" s="180" customFormat="1" ht="11.25"/>
    <row r="115" s="180" customFormat="1" ht="11.25"/>
    <row r="116" s="180" customFormat="1" ht="11.25"/>
    <row r="117" s="180" customFormat="1" ht="11.25"/>
    <row r="118" s="180" customFormat="1" ht="11.25"/>
    <row r="119" s="180" customFormat="1" ht="11.25"/>
    <row r="120" s="180" customFormat="1" ht="11.25"/>
    <row r="121" s="180" customFormat="1" ht="11.25"/>
    <row r="122" s="180" customFormat="1" ht="15" customHeight="1"/>
    <row r="123" s="180" customFormat="1" ht="15" customHeight="1"/>
    <row r="124" s="180" customFormat="1" ht="15" customHeight="1"/>
    <row r="125" s="180" customFormat="1" ht="15" customHeight="1"/>
    <row r="126" s="180" customFormat="1" ht="15" customHeight="1"/>
    <row r="127" s="180" customFormat="1" ht="15" customHeight="1"/>
    <row r="128" s="180" customFormat="1" ht="15" customHeight="1"/>
    <row r="129" s="180" customFormat="1" ht="15" customHeight="1"/>
    <row r="130" s="180" customFormat="1" ht="15" customHeight="1"/>
    <row r="131" s="180" customFormat="1" ht="15" customHeight="1"/>
    <row r="132" s="180" customFormat="1" ht="15" customHeight="1"/>
    <row r="133" s="180" customFormat="1" ht="15" customHeight="1"/>
    <row r="134" s="180" customFormat="1" ht="15" customHeight="1"/>
    <row r="135" s="180" customFormat="1" ht="15" customHeight="1"/>
    <row r="136" s="180" customFormat="1" ht="15" customHeight="1"/>
    <row r="137" s="180" customFormat="1" ht="15" customHeight="1"/>
    <row r="138" s="180" customFormat="1" ht="15" customHeight="1"/>
    <row r="139" s="180" customFormat="1" ht="15" customHeight="1"/>
    <row r="140" s="180" customFormat="1" ht="15" customHeight="1"/>
    <row r="141" s="180" customFormat="1" ht="15" customHeight="1"/>
    <row r="142" s="180" customFormat="1" ht="15" customHeight="1"/>
    <row r="143" s="180" customFormat="1" ht="15" customHeight="1"/>
    <row r="144" s="180" customFormat="1" ht="15" customHeight="1"/>
    <row r="145" s="180" customFormat="1" ht="15" customHeight="1"/>
    <row r="146" s="180" customFormat="1" ht="15" customHeight="1"/>
    <row r="147" s="180" customFormat="1" ht="15" customHeight="1"/>
  </sheetData>
  <sheetProtection/>
  <mergeCells count="87">
    <mergeCell ref="A54:T54"/>
    <mergeCell ref="AD8:AD10"/>
    <mergeCell ref="A74:H74"/>
    <mergeCell ref="A80:E80"/>
    <mergeCell ref="A68:H68"/>
    <mergeCell ref="A63:H63"/>
    <mergeCell ref="A64:H64"/>
    <mergeCell ref="A65:H65"/>
    <mergeCell ref="J17:J18"/>
    <mergeCell ref="A60:H60"/>
    <mergeCell ref="A81:H81"/>
    <mergeCell ref="A79:E79"/>
    <mergeCell ref="AD16:AD18"/>
    <mergeCell ref="A75:E75"/>
    <mergeCell ref="A76:E76"/>
    <mergeCell ref="A77:E77"/>
    <mergeCell ref="A72:H72"/>
    <mergeCell ref="A73:H73"/>
    <mergeCell ref="A69:H69"/>
    <mergeCell ref="A67:H67"/>
    <mergeCell ref="X86:X87"/>
    <mergeCell ref="A92:F92"/>
    <mergeCell ref="A94:A95"/>
    <mergeCell ref="B94:D94"/>
    <mergeCell ref="E94:G94"/>
    <mergeCell ref="A86:K86"/>
    <mergeCell ref="L86:L87"/>
    <mergeCell ref="M86:W86"/>
    <mergeCell ref="A61:H61"/>
    <mergeCell ref="A57:H57"/>
    <mergeCell ref="A58:H58"/>
    <mergeCell ref="A59:H59"/>
    <mergeCell ref="A53:T53"/>
    <mergeCell ref="P17:P18"/>
    <mergeCell ref="K17:L17"/>
    <mergeCell ref="M17:M18"/>
    <mergeCell ref="H17:H18"/>
    <mergeCell ref="AA17:AB17"/>
    <mergeCell ref="AC17:AC18"/>
    <mergeCell ref="A56:H56"/>
    <mergeCell ref="Q17:S17"/>
    <mergeCell ref="T17:V17"/>
    <mergeCell ref="W17:W18"/>
    <mergeCell ref="X17:X18"/>
    <mergeCell ref="Y17:Y18"/>
    <mergeCell ref="I17:I18"/>
    <mergeCell ref="Z17:Z18"/>
    <mergeCell ref="AA9:AB9"/>
    <mergeCell ref="AC9:AC10"/>
    <mergeCell ref="B9:B10"/>
    <mergeCell ref="N17:N18"/>
    <mergeCell ref="O17:O18"/>
    <mergeCell ref="C17:C18"/>
    <mergeCell ref="D17:D18"/>
    <mergeCell ref="E17:E18"/>
    <mergeCell ref="F17:F18"/>
    <mergeCell ref="G17:G18"/>
    <mergeCell ref="J9:J10"/>
    <mergeCell ref="M9:M10"/>
    <mergeCell ref="N9:N10"/>
    <mergeCell ref="A3:M3"/>
    <mergeCell ref="A8:AC8"/>
    <mergeCell ref="K9:L9"/>
    <mergeCell ref="P9:P10"/>
    <mergeCell ref="Q9:S9"/>
    <mergeCell ref="T9:V9"/>
    <mergeCell ref="Z9:Z10"/>
    <mergeCell ref="F9:F10"/>
    <mergeCell ref="G9:G10"/>
    <mergeCell ref="A9:A10"/>
    <mergeCell ref="A16:AC16"/>
    <mergeCell ref="H9:H10"/>
    <mergeCell ref="Y9:Y10"/>
    <mergeCell ref="O9:O10"/>
    <mergeCell ref="W9:W10"/>
    <mergeCell ref="X9:X10"/>
    <mergeCell ref="I9:I10"/>
    <mergeCell ref="A78:E78"/>
    <mergeCell ref="C9:C10"/>
    <mergeCell ref="D9:D10"/>
    <mergeCell ref="E9:E10"/>
    <mergeCell ref="A17:A18"/>
    <mergeCell ref="B17:B18"/>
    <mergeCell ref="A62:H62"/>
    <mergeCell ref="A70:H70"/>
    <mergeCell ref="A71:H71"/>
    <mergeCell ref="A66:H66"/>
  </mergeCells>
  <printOptions horizontalCentered="1"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0" r:id="rId1"/>
  <headerFooter alignWithMargins="0">
    <oddFooter>&amp;CAnexa 2 pag.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0"/>
  <sheetViews>
    <sheetView zoomScalePageLayoutView="0" workbookViewId="0" topLeftCell="A25">
      <selection activeCell="H51" sqref="H51"/>
    </sheetView>
  </sheetViews>
  <sheetFormatPr defaultColWidth="9.140625" defaultRowHeight="12.75"/>
  <cols>
    <col min="1" max="1" width="12.57421875" style="2" customWidth="1"/>
    <col min="2" max="2" width="16.8515625" style="2" customWidth="1"/>
    <col min="3" max="4" width="17.28125" style="2" customWidth="1"/>
    <col min="5" max="6" width="13.00390625" style="2" customWidth="1"/>
    <col min="7" max="9" width="9.140625" style="2" customWidth="1"/>
    <col min="10" max="10" width="10.57421875" style="2" customWidth="1"/>
    <col min="11" max="12" width="9.140625" style="2" customWidth="1"/>
    <col min="13" max="13" width="6.7109375" style="2" customWidth="1"/>
    <col min="14" max="14" width="9.140625" style="2" customWidth="1"/>
    <col min="15" max="15" width="7.57421875" style="2" customWidth="1"/>
    <col min="16" max="16" width="9.7109375" style="2" customWidth="1"/>
    <col min="17" max="17" width="11.00390625" style="2" customWidth="1"/>
    <col min="18" max="18" width="11.8515625" style="2" customWidth="1"/>
    <col min="19" max="19" width="7.57421875" style="2" customWidth="1"/>
    <col min="20" max="20" width="7.421875" style="2" customWidth="1"/>
    <col min="21" max="21" width="6.8515625" style="2" customWidth="1"/>
    <col min="22" max="22" width="9.57421875" style="2" customWidth="1"/>
    <col min="23" max="23" width="7.8515625" style="2" customWidth="1"/>
    <col min="24" max="24" width="9.140625" style="2" customWidth="1"/>
    <col min="25" max="25" width="7.8515625" style="2" customWidth="1"/>
    <col min="26" max="26" width="10.28125" style="2" customWidth="1"/>
    <col min="27" max="27" width="11.7109375" style="2" customWidth="1"/>
    <col min="28" max="28" width="11.00390625" style="2" customWidth="1"/>
    <col min="29" max="16384" width="9.140625" style="2" customWidth="1"/>
  </cols>
  <sheetData>
    <row r="1" ht="11.25">
      <c r="A1" s="6" t="s">
        <v>729</v>
      </c>
    </row>
    <row r="2" spans="1:5" ht="12" customHeight="1">
      <c r="A2" s="11" t="s">
        <v>652</v>
      </c>
      <c r="B2" s="6"/>
      <c r="C2" s="6"/>
      <c r="D2" s="6"/>
      <c r="E2" s="6"/>
    </row>
    <row r="3" spans="1:18" ht="12" customHeight="1">
      <c r="A3" s="591" t="s">
        <v>792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</row>
    <row r="4" spans="1:5" ht="12" customHeight="1">
      <c r="A4" s="6" t="s">
        <v>469</v>
      </c>
      <c r="B4" s="6"/>
      <c r="C4" s="6"/>
      <c r="D4" s="6"/>
      <c r="E4" s="6"/>
    </row>
    <row r="5" spans="1:12" ht="12" customHeight="1">
      <c r="A5" s="2" t="s">
        <v>809</v>
      </c>
      <c r="L5" s="9"/>
    </row>
    <row r="6" ht="12" customHeight="1">
      <c r="S6" s="81"/>
    </row>
    <row r="7" spans="1:19" ht="12" customHeight="1">
      <c r="A7" s="6" t="s">
        <v>793</v>
      </c>
      <c r="S7" s="502"/>
    </row>
    <row r="8" spans="1:28" ht="39" customHeight="1">
      <c r="A8" s="683" t="s">
        <v>681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 t="s">
        <v>663</v>
      </c>
      <c r="S8" s="683"/>
      <c r="T8" s="683" t="s">
        <v>664</v>
      </c>
      <c r="U8" s="683"/>
      <c r="V8" s="683" t="s">
        <v>665</v>
      </c>
      <c r="W8" s="683"/>
      <c r="X8" s="683" t="s">
        <v>171</v>
      </c>
      <c r="Y8" s="683" t="s">
        <v>172</v>
      </c>
      <c r="Z8" s="684" t="s">
        <v>617</v>
      </c>
      <c r="AA8" s="684"/>
      <c r="AB8" s="684" t="s">
        <v>701</v>
      </c>
    </row>
    <row r="9" spans="1:28" ht="33" customHeight="1">
      <c r="A9" s="683" t="s">
        <v>814</v>
      </c>
      <c r="B9" s="683" t="s">
        <v>815</v>
      </c>
      <c r="C9" s="683" t="s">
        <v>824</v>
      </c>
      <c r="D9" s="683" t="s">
        <v>816</v>
      </c>
      <c r="E9" s="683" t="s">
        <v>811</v>
      </c>
      <c r="F9" s="686" t="s">
        <v>699</v>
      </c>
      <c r="G9" s="686" t="s">
        <v>700</v>
      </c>
      <c r="H9" s="683" t="s">
        <v>808</v>
      </c>
      <c r="I9" s="683" t="s">
        <v>819</v>
      </c>
      <c r="J9" s="683" t="s">
        <v>820</v>
      </c>
      <c r="K9" s="683" t="s">
        <v>771</v>
      </c>
      <c r="L9" s="683" t="s">
        <v>821</v>
      </c>
      <c r="M9" s="683" t="s">
        <v>822</v>
      </c>
      <c r="N9" s="683" t="s">
        <v>823</v>
      </c>
      <c r="O9" s="683" t="s">
        <v>813</v>
      </c>
      <c r="P9" s="683" t="s">
        <v>275</v>
      </c>
      <c r="Q9" s="683" t="s">
        <v>772</v>
      </c>
      <c r="R9" s="683" t="s">
        <v>666</v>
      </c>
      <c r="S9" s="683" t="s">
        <v>667</v>
      </c>
      <c r="T9" s="683" t="s">
        <v>668</v>
      </c>
      <c r="U9" s="683" t="s">
        <v>669</v>
      </c>
      <c r="V9" s="683" t="s">
        <v>670</v>
      </c>
      <c r="W9" s="683" t="s">
        <v>671</v>
      </c>
      <c r="X9" s="683"/>
      <c r="Y9" s="683"/>
      <c r="Z9" s="684" t="s">
        <v>618</v>
      </c>
      <c r="AA9" s="684" t="s">
        <v>619</v>
      </c>
      <c r="AB9" s="684"/>
    </row>
    <row r="10" spans="1:28" ht="68.25" customHeight="1">
      <c r="A10" s="683"/>
      <c r="B10" s="683"/>
      <c r="C10" s="683"/>
      <c r="D10" s="683"/>
      <c r="E10" s="683"/>
      <c r="F10" s="686"/>
      <c r="G10" s="686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4"/>
      <c r="AA10" s="684"/>
      <c r="AB10" s="684"/>
    </row>
    <row r="11" spans="1:28" ht="22.5">
      <c r="A11" s="503" t="s">
        <v>268</v>
      </c>
      <c r="B11" s="503" t="s">
        <v>269</v>
      </c>
      <c r="C11" s="503" t="s">
        <v>257</v>
      </c>
      <c r="D11" s="503" t="s">
        <v>258</v>
      </c>
      <c r="E11" s="503" t="s">
        <v>259</v>
      </c>
      <c r="F11" s="503" t="s">
        <v>270</v>
      </c>
      <c r="G11" s="503" t="s">
        <v>260</v>
      </c>
      <c r="H11" s="503" t="s">
        <v>261</v>
      </c>
      <c r="I11" s="503" t="s">
        <v>262</v>
      </c>
      <c r="J11" s="503" t="s">
        <v>263</v>
      </c>
      <c r="K11" s="503" t="s">
        <v>264</v>
      </c>
      <c r="L11" s="503" t="s">
        <v>271</v>
      </c>
      <c r="M11" s="503" t="s">
        <v>272</v>
      </c>
      <c r="N11" s="503" t="s">
        <v>265</v>
      </c>
      <c r="O11" s="503" t="s">
        <v>266</v>
      </c>
      <c r="P11" s="503" t="s">
        <v>276</v>
      </c>
      <c r="Q11" s="503" t="s">
        <v>289</v>
      </c>
      <c r="R11" s="503" t="s">
        <v>277</v>
      </c>
      <c r="S11" s="503" t="s">
        <v>279</v>
      </c>
      <c r="T11" s="503" t="s">
        <v>749</v>
      </c>
      <c r="U11" s="503" t="s">
        <v>773</v>
      </c>
      <c r="V11" s="503" t="s">
        <v>774</v>
      </c>
      <c r="W11" s="503" t="s">
        <v>159</v>
      </c>
      <c r="X11" s="503" t="s">
        <v>160</v>
      </c>
      <c r="Y11" s="503" t="s">
        <v>173</v>
      </c>
      <c r="Z11" s="504" t="s">
        <v>812</v>
      </c>
      <c r="AA11" s="504" t="s">
        <v>529</v>
      </c>
      <c r="AB11" s="504" t="s">
        <v>620</v>
      </c>
    </row>
    <row r="12" spans="1:28" s="380" customFormat="1" ht="12.75">
      <c r="A12" s="510">
        <v>4</v>
      </c>
      <c r="B12" s="510">
        <v>0</v>
      </c>
      <c r="C12" s="510">
        <v>0</v>
      </c>
      <c r="D12" s="510">
        <v>2</v>
      </c>
      <c r="E12" s="510">
        <v>8</v>
      </c>
      <c r="F12" s="510">
        <v>0</v>
      </c>
      <c r="G12" s="510">
        <v>7</v>
      </c>
      <c r="H12" s="510">
        <v>0</v>
      </c>
      <c r="I12" s="510">
        <v>0</v>
      </c>
      <c r="J12" s="510">
        <v>0</v>
      </c>
      <c r="K12" s="510">
        <v>0</v>
      </c>
      <c r="L12" s="510">
        <v>0</v>
      </c>
      <c r="M12" s="510">
        <v>0</v>
      </c>
      <c r="N12" s="510">
        <v>0</v>
      </c>
      <c r="O12" s="510">
        <v>0</v>
      </c>
      <c r="P12" s="510">
        <v>19</v>
      </c>
      <c r="Q12" s="505">
        <f>SUM(A12:P12)</f>
        <v>40</v>
      </c>
      <c r="R12" s="505">
        <v>40</v>
      </c>
      <c r="S12" s="505"/>
      <c r="T12" s="505"/>
      <c r="U12" s="505"/>
      <c r="V12" s="505"/>
      <c r="W12" s="505"/>
      <c r="X12" s="505"/>
      <c r="Y12" s="505"/>
      <c r="Z12" s="505"/>
      <c r="AA12" s="505"/>
      <c r="AB12" s="505">
        <f>R12</f>
        <v>40</v>
      </c>
    </row>
    <row r="13" spans="1:28" s="82" customFormat="1" ht="11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s="82" customFormat="1" ht="11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ht="9" customHeight="1"/>
    <row r="16" spans="1:17" s="6" customFormat="1" ht="11.25">
      <c r="A16" s="685" t="s">
        <v>174</v>
      </c>
      <c r="B16" s="685"/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</row>
    <row r="17" spans="1:28" ht="32.25" customHeight="1">
      <c r="A17" s="683" t="s">
        <v>175</v>
      </c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 t="s">
        <v>682</v>
      </c>
      <c r="S17" s="683"/>
      <c r="T17" s="683" t="s">
        <v>683</v>
      </c>
      <c r="U17" s="683"/>
      <c r="V17" s="683" t="s">
        <v>684</v>
      </c>
      <c r="W17" s="683"/>
      <c r="X17" s="683" t="s">
        <v>685</v>
      </c>
      <c r="Y17" s="683" t="s">
        <v>686</v>
      </c>
      <c r="Z17" s="684" t="s">
        <v>687</v>
      </c>
      <c r="AA17" s="684"/>
      <c r="AB17" s="684" t="s">
        <v>688</v>
      </c>
    </row>
    <row r="18" spans="1:28" ht="19.5" customHeight="1">
      <c r="A18" s="683" t="s">
        <v>814</v>
      </c>
      <c r="B18" s="683" t="s">
        <v>815</v>
      </c>
      <c r="C18" s="683" t="s">
        <v>824</v>
      </c>
      <c r="D18" s="683" t="s">
        <v>816</v>
      </c>
      <c r="E18" s="683" t="s">
        <v>811</v>
      </c>
      <c r="F18" s="683" t="s">
        <v>817</v>
      </c>
      <c r="G18" s="683" t="s">
        <v>818</v>
      </c>
      <c r="H18" s="683" t="s">
        <v>808</v>
      </c>
      <c r="I18" s="683" t="s">
        <v>819</v>
      </c>
      <c r="J18" s="683" t="s">
        <v>820</v>
      </c>
      <c r="K18" s="683" t="s">
        <v>771</v>
      </c>
      <c r="L18" s="683" t="s">
        <v>821</v>
      </c>
      <c r="M18" s="683" t="s">
        <v>822</v>
      </c>
      <c r="N18" s="683" t="s">
        <v>823</v>
      </c>
      <c r="O18" s="683" t="s">
        <v>813</v>
      </c>
      <c r="P18" s="683" t="s">
        <v>275</v>
      </c>
      <c r="Q18" s="683" t="s">
        <v>689</v>
      </c>
      <c r="R18" s="683" t="s">
        <v>176</v>
      </c>
      <c r="S18" s="683" t="s">
        <v>177</v>
      </c>
      <c r="T18" s="683" t="s">
        <v>178</v>
      </c>
      <c r="U18" s="683" t="s">
        <v>179</v>
      </c>
      <c r="V18" s="683" t="s">
        <v>180</v>
      </c>
      <c r="W18" s="683" t="s">
        <v>181</v>
      </c>
      <c r="X18" s="683"/>
      <c r="Y18" s="683"/>
      <c r="Z18" s="684" t="s">
        <v>621</v>
      </c>
      <c r="AA18" s="684" t="s">
        <v>622</v>
      </c>
      <c r="AB18" s="684"/>
    </row>
    <row r="19" spans="1:28" ht="61.5" customHeight="1">
      <c r="A19" s="683"/>
      <c r="B19" s="683"/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4"/>
      <c r="AA19" s="684"/>
      <c r="AB19" s="684"/>
    </row>
    <row r="20" spans="1:28" ht="22.5">
      <c r="A20" s="503" t="s">
        <v>268</v>
      </c>
      <c r="B20" s="503" t="s">
        <v>269</v>
      </c>
      <c r="C20" s="503" t="s">
        <v>257</v>
      </c>
      <c r="D20" s="503" t="s">
        <v>258</v>
      </c>
      <c r="E20" s="503" t="s">
        <v>259</v>
      </c>
      <c r="F20" s="503" t="s">
        <v>270</v>
      </c>
      <c r="G20" s="503" t="s">
        <v>260</v>
      </c>
      <c r="H20" s="503" t="s">
        <v>261</v>
      </c>
      <c r="I20" s="503" t="s">
        <v>262</v>
      </c>
      <c r="J20" s="503" t="s">
        <v>263</v>
      </c>
      <c r="K20" s="503" t="s">
        <v>264</v>
      </c>
      <c r="L20" s="503" t="s">
        <v>271</v>
      </c>
      <c r="M20" s="503" t="s">
        <v>272</v>
      </c>
      <c r="N20" s="503" t="s">
        <v>265</v>
      </c>
      <c r="O20" s="503" t="s">
        <v>266</v>
      </c>
      <c r="P20" s="503" t="s">
        <v>276</v>
      </c>
      <c r="Q20" s="503" t="s">
        <v>289</v>
      </c>
      <c r="R20" s="503" t="s">
        <v>277</v>
      </c>
      <c r="S20" s="503" t="s">
        <v>279</v>
      </c>
      <c r="T20" s="503" t="s">
        <v>749</v>
      </c>
      <c r="U20" s="503" t="s">
        <v>773</v>
      </c>
      <c r="V20" s="503" t="s">
        <v>774</v>
      </c>
      <c r="W20" s="503" t="s">
        <v>159</v>
      </c>
      <c r="X20" s="503" t="s">
        <v>160</v>
      </c>
      <c r="Y20" s="503" t="s">
        <v>173</v>
      </c>
      <c r="Z20" s="504" t="s">
        <v>812</v>
      </c>
      <c r="AA20" s="504" t="s">
        <v>529</v>
      </c>
      <c r="AB20" s="504" t="s">
        <v>620</v>
      </c>
    </row>
    <row r="21" spans="1:28" s="381" customFormat="1" ht="14.25">
      <c r="A21" s="506">
        <v>12420.2</v>
      </c>
      <c r="B21" s="507">
        <v>0</v>
      </c>
      <c r="C21" s="508">
        <v>0</v>
      </c>
      <c r="D21" s="508">
        <v>6100.01</v>
      </c>
      <c r="E21" s="507">
        <v>2799.48</v>
      </c>
      <c r="F21" s="507">
        <v>0</v>
      </c>
      <c r="G21" s="509">
        <v>29579.18</v>
      </c>
      <c r="H21" s="507">
        <v>0</v>
      </c>
      <c r="I21" s="507">
        <v>0</v>
      </c>
      <c r="J21" s="507">
        <v>0</v>
      </c>
      <c r="K21" s="507">
        <v>0</v>
      </c>
      <c r="L21" s="509">
        <v>0</v>
      </c>
      <c r="M21" s="507">
        <v>0</v>
      </c>
      <c r="N21" s="507">
        <v>0</v>
      </c>
      <c r="O21" s="507">
        <v>0</v>
      </c>
      <c r="P21" s="507">
        <v>63869.64</v>
      </c>
      <c r="Q21" s="511">
        <f>SUM(A21:P21)</f>
        <v>114768.51</v>
      </c>
      <c r="R21" s="512">
        <f>Q21</f>
        <v>114768.51</v>
      </c>
      <c r="S21" s="507"/>
      <c r="T21" s="507"/>
      <c r="U21" s="507"/>
      <c r="V21" s="507"/>
      <c r="W21" s="507"/>
      <c r="X21" s="507"/>
      <c r="Y21" s="507"/>
      <c r="Z21" s="507"/>
      <c r="AA21" s="507"/>
      <c r="AB21" s="511">
        <f>R21</f>
        <v>114768.51</v>
      </c>
    </row>
    <row r="22" spans="1:20" ht="13.5" customHeight="1">
      <c r="A22" s="591" t="s">
        <v>825</v>
      </c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1"/>
      <c r="T22" s="591"/>
    </row>
    <row r="23" spans="1:20" ht="13.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180" customFormat="1" ht="40.5" customHeight="1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</row>
    <row r="25" spans="1:20" s="180" customFormat="1" ht="13.5" customHeight="1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</row>
    <row r="26" s="180" customFormat="1" ht="12" thickBot="1">
      <c r="A26" s="179" t="s">
        <v>794</v>
      </c>
    </row>
    <row r="27" spans="1:9" s="180" customFormat="1" ht="79.5" thickBot="1">
      <c r="A27" s="383" t="s">
        <v>743</v>
      </c>
      <c r="B27" s="245" t="s">
        <v>768</v>
      </c>
      <c r="C27" s="201" t="s">
        <v>632</v>
      </c>
      <c r="D27" s="201" t="s">
        <v>633</v>
      </c>
      <c r="E27" s="201" t="s">
        <v>769</v>
      </c>
      <c r="F27" s="243" t="s">
        <v>770</v>
      </c>
      <c r="I27" s="384"/>
    </row>
    <row r="28" spans="1:6" s="180" customFormat="1" ht="23.25" thickBot="1">
      <c r="A28" s="242" t="s">
        <v>295</v>
      </c>
      <c r="B28" s="201" t="s">
        <v>268</v>
      </c>
      <c r="C28" s="201" t="s">
        <v>269</v>
      </c>
      <c r="D28" s="201" t="s">
        <v>257</v>
      </c>
      <c r="E28" s="201" t="s">
        <v>258</v>
      </c>
      <c r="F28" s="243" t="s">
        <v>616</v>
      </c>
    </row>
    <row r="29" spans="1:6" s="180" customFormat="1" ht="21" customHeight="1">
      <c r="A29" s="261" t="s">
        <v>19</v>
      </c>
      <c r="B29" s="392">
        <v>101543.04</v>
      </c>
      <c r="C29" s="393">
        <v>31741.93</v>
      </c>
      <c r="D29" s="392">
        <v>0</v>
      </c>
      <c r="E29" s="394">
        <v>114768.51</v>
      </c>
      <c r="F29" s="395">
        <f>B29+C29+D29-E29</f>
        <v>18516.460000000006</v>
      </c>
    </row>
    <row r="30" spans="1:6" s="180" customFormat="1" ht="24" customHeight="1">
      <c r="A30" s="206" t="s">
        <v>20</v>
      </c>
      <c r="B30" s="396">
        <v>0</v>
      </c>
      <c r="C30" s="397">
        <v>0</v>
      </c>
      <c r="D30" s="396">
        <v>0</v>
      </c>
      <c r="E30" s="398">
        <v>0</v>
      </c>
      <c r="F30" s="399">
        <v>0</v>
      </c>
    </row>
    <row r="31" spans="1:6" s="180" customFormat="1" ht="27" customHeight="1">
      <c r="A31" s="206" t="s">
        <v>21</v>
      </c>
      <c r="B31" s="396">
        <v>0</v>
      </c>
      <c r="C31" s="397">
        <v>0</v>
      </c>
      <c r="D31" s="396">
        <v>0</v>
      </c>
      <c r="E31" s="398">
        <v>0</v>
      </c>
      <c r="F31" s="399">
        <v>0</v>
      </c>
    </row>
    <row r="32" spans="1:6" s="180" customFormat="1" ht="24" customHeight="1">
      <c r="A32" s="206" t="s">
        <v>22</v>
      </c>
      <c r="B32" s="396">
        <v>0</v>
      </c>
      <c r="C32" s="397">
        <v>0</v>
      </c>
      <c r="D32" s="396">
        <v>0</v>
      </c>
      <c r="E32" s="398">
        <v>0</v>
      </c>
      <c r="F32" s="399">
        <v>0</v>
      </c>
    </row>
    <row r="33" spans="1:6" s="180" customFormat="1" ht="33.75">
      <c r="A33" s="206" t="s">
        <v>23</v>
      </c>
      <c r="B33" s="396">
        <v>0</v>
      </c>
      <c r="C33" s="397">
        <v>0</v>
      </c>
      <c r="D33" s="396">
        <v>0</v>
      </c>
      <c r="E33" s="398">
        <v>0</v>
      </c>
      <c r="F33" s="399">
        <v>0</v>
      </c>
    </row>
    <row r="34" spans="1:6" s="180" customFormat="1" ht="33.75">
      <c r="A34" s="206" t="s">
        <v>24</v>
      </c>
      <c r="B34" s="396">
        <v>0</v>
      </c>
      <c r="C34" s="397">
        <v>0</v>
      </c>
      <c r="D34" s="396">
        <v>0</v>
      </c>
      <c r="E34" s="398">
        <v>0</v>
      </c>
      <c r="F34" s="399">
        <v>0</v>
      </c>
    </row>
    <row r="35" spans="1:6" s="180" customFormat="1" ht="22.5">
      <c r="A35" s="206" t="s">
        <v>795</v>
      </c>
      <c r="B35" s="396">
        <v>0</v>
      </c>
      <c r="C35" s="397">
        <v>0</v>
      </c>
      <c r="D35" s="396">
        <v>0</v>
      </c>
      <c r="E35" s="398">
        <v>0</v>
      </c>
      <c r="F35" s="399">
        <v>0</v>
      </c>
    </row>
    <row r="36" spans="1:6" s="180" customFormat="1" ht="25.5" customHeight="1">
      <c r="A36" s="206" t="s">
        <v>182</v>
      </c>
      <c r="B36" s="396">
        <v>0</v>
      </c>
      <c r="C36" s="397">
        <v>0</v>
      </c>
      <c r="D36" s="396">
        <v>0</v>
      </c>
      <c r="E36" s="398">
        <v>0</v>
      </c>
      <c r="F36" s="399">
        <v>0</v>
      </c>
    </row>
    <row r="37" spans="1:6" s="180" customFormat="1" ht="24" customHeight="1">
      <c r="A37" s="206" t="s">
        <v>25</v>
      </c>
      <c r="B37" s="396">
        <v>0</v>
      </c>
      <c r="C37" s="397">
        <v>0</v>
      </c>
      <c r="D37" s="396">
        <v>0</v>
      </c>
      <c r="E37" s="398">
        <v>0</v>
      </c>
      <c r="F37" s="399">
        <v>0</v>
      </c>
    </row>
    <row r="38" spans="1:11" s="180" customFormat="1" ht="31.5" customHeight="1" thickBot="1">
      <c r="A38" s="262" t="s">
        <v>26</v>
      </c>
      <c r="B38" s="396">
        <v>0</v>
      </c>
      <c r="C38" s="397">
        <v>0</v>
      </c>
      <c r="D38" s="396">
        <v>0</v>
      </c>
      <c r="E38" s="398">
        <v>0</v>
      </c>
      <c r="F38" s="399">
        <v>0</v>
      </c>
      <c r="K38" s="385"/>
    </row>
    <row r="39" spans="1:6" s="180" customFormat="1" ht="15" customHeight="1" thickBot="1">
      <c r="A39" s="386" t="s">
        <v>274</v>
      </c>
      <c r="B39" s="400">
        <f>SUM(B29:B38)</f>
        <v>101543.04</v>
      </c>
      <c r="C39" s="400">
        <f>SUM(C29:C38)</f>
        <v>31741.93</v>
      </c>
      <c r="D39" s="400">
        <f>SUM(D29:D38)</f>
        <v>0</v>
      </c>
      <c r="E39" s="400">
        <f>SUM(E29:E38)</f>
        <v>114768.51</v>
      </c>
      <c r="F39" s="400">
        <f>SUM(F29:F38)</f>
        <v>18516.460000000006</v>
      </c>
    </row>
    <row r="40" spans="1:6" s="180" customFormat="1" ht="15" customHeight="1">
      <c r="A40" s="387" t="s">
        <v>627</v>
      </c>
      <c r="B40" s="388"/>
      <c r="C40" s="389"/>
      <c r="D40" s="388"/>
      <c r="E40" s="390"/>
      <c r="F40" s="209"/>
    </row>
    <row r="41" spans="1:12" s="180" customFormat="1" ht="13.5" customHeight="1">
      <c r="A41" s="687" t="s">
        <v>672</v>
      </c>
      <c r="B41" s="687"/>
      <c r="C41" s="687"/>
      <c r="D41" s="687"/>
      <c r="E41" s="687"/>
      <c r="H41" s="391" t="s">
        <v>677</v>
      </c>
      <c r="I41" s="391"/>
      <c r="J41" s="391"/>
      <c r="K41" s="391"/>
      <c r="L41" s="391"/>
    </row>
    <row r="42" spans="1:12" s="180" customFormat="1" ht="13.5" customHeight="1">
      <c r="A42" s="687" t="s">
        <v>673</v>
      </c>
      <c r="B42" s="687"/>
      <c r="C42" s="687"/>
      <c r="D42" s="687"/>
      <c r="E42" s="687"/>
      <c r="H42" s="391" t="s">
        <v>678</v>
      </c>
      <c r="I42" s="391"/>
      <c r="J42" s="391"/>
      <c r="K42" s="391"/>
      <c r="L42" s="391"/>
    </row>
    <row r="43" spans="1:12" s="180" customFormat="1" ht="13.5" customHeight="1">
      <c r="A43" s="391" t="s">
        <v>702</v>
      </c>
      <c r="B43" s="391"/>
      <c r="C43" s="391"/>
      <c r="D43" s="391"/>
      <c r="E43" s="391"/>
      <c r="H43" s="391" t="s">
        <v>679</v>
      </c>
      <c r="I43" s="391"/>
      <c r="J43" s="391"/>
      <c r="K43" s="391"/>
      <c r="L43" s="391"/>
    </row>
    <row r="44" spans="1:12" s="180" customFormat="1" ht="13.5" customHeight="1">
      <c r="A44" s="391" t="s">
        <v>703</v>
      </c>
      <c r="B44" s="391"/>
      <c r="C44" s="391"/>
      <c r="D44" s="391"/>
      <c r="E44" s="391"/>
      <c r="H44" s="687" t="s">
        <v>680</v>
      </c>
      <c r="I44" s="687"/>
      <c r="J44" s="687"/>
      <c r="K44" s="687"/>
      <c r="L44" s="687"/>
    </row>
    <row r="45" spans="1:14" s="180" customFormat="1" ht="13.5" customHeight="1">
      <c r="A45" s="687" t="s">
        <v>674</v>
      </c>
      <c r="B45" s="687"/>
      <c r="C45" s="687"/>
      <c r="D45" s="687"/>
      <c r="E45" s="687"/>
      <c r="M45" s="377"/>
      <c r="N45" s="500"/>
    </row>
    <row r="46" spans="1:14" s="180" customFormat="1" ht="13.5" customHeight="1">
      <c r="A46" s="687" t="s">
        <v>675</v>
      </c>
      <c r="B46" s="687"/>
      <c r="C46" s="687"/>
      <c r="D46" s="687"/>
      <c r="E46" s="687"/>
      <c r="N46" s="501"/>
    </row>
    <row r="47" spans="1:5" s="180" customFormat="1" ht="13.5" customHeight="1">
      <c r="A47" s="391" t="s">
        <v>676</v>
      </c>
      <c r="B47" s="391"/>
      <c r="C47" s="391"/>
      <c r="D47" s="391"/>
      <c r="E47" s="391"/>
    </row>
    <row r="48" s="180" customFormat="1" ht="13.5" customHeight="1">
      <c r="V48" s="384"/>
    </row>
    <row r="49" s="180" customFormat="1" ht="13.5" customHeight="1">
      <c r="V49" s="384"/>
    </row>
    <row r="50" s="180" customFormat="1" ht="13.5" customHeight="1">
      <c r="V50" s="384"/>
    </row>
    <row r="51" s="180" customFormat="1" ht="13.5" customHeight="1"/>
    <row r="52" s="180" customFormat="1" ht="13.5" customHeight="1"/>
    <row r="53" s="180" customFormat="1" ht="11.25"/>
    <row r="54" s="180" customFormat="1" ht="11.25"/>
    <row r="55" s="180" customFormat="1" ht="11.25"/>
    <row r="56" s="180" customFormat="1" ht="11.25"/>
    <row r="57" s="180" customFormat="1" ht="11.25"/>
    <row r="58" s="180" customFormat="1" ht="11.25"/>
    <row r="59" s="180" customFormat="1" ht="11.25"/>
    <row r="60" s="180" customFormat="1" ht="11.25"/>
    <row r="61" s="180" customFormat="1" ht="11.25"/>
    <row r="62" s="180" customFormat="1" ht="11.25"/>
    <row r="63" s="180" customFormat="1" ht="11.25"/>
    <row r="64" s="180" customFormat="1" ht="11.25"/>
    <row r="65" s="180" customFormat="1" ht="11.25"/>
    <row r="66" s="180" customFormat="1" ht="11.25"/>
    <row r="67" s="180" customFormat="1" ht="11.25"/>
    <row r="68" s="180" customFormat="1" ht="11.25"/>
    <row r="69" s="180" customFormat="1" ht="11.25"/>
    <row r="70" s="180" customFormat="1" ht="11.25"/>
    <row r="71" s="180" customFormat="1" ht="11.25"/>
    <row r="72" s="180" customFormat="1" ht="11.25"/>
    <row r="73" s="180" customFormat="1" ht="11.25"/>
    <row r="74" s="180" customFormat="1" ht="11.25"/>
    <row r="75" s="180" customFormat="1" ht="11.25"/>
    <row r="76" s="180" customFormat="1" ht="11.25"/>
  </sheetData>
  <sheetProtection/>
  <mergeCells count="74">
    <mergeCell ref="H44:L44"/>
    <mergeCell ref="Z18:Z19"/>
    <mergeCell ref="T18:T19"/>
    <mergeCell ref="K18:K19"/>
    <mergeCell ref="L18:L19"/>
    <mergeCell ref="H18:H19"/>
    <mergeCell ref="V18:V19"/>
    <mergeCell ref="W18:W19"/>
    <mergeCell ref="U18:U19"/>
    <mergeCell ref="P18:P19"/>
    <mergeCell ref="S18:S19"/>
    <mergeCell ref="A41:E41"/>
    <mergeCell ref="A42:E42"/>
    <mergeCell ref="D18:D19"/>
    <mergeCell ref="R18:R19"/>
    <mergeCell ref="E18:E19"/>
    <mergeCell ref="F18:F19"/>
    <mergeCell ref="G18:G19"/>
    <mergeCell ref="A22:T22"/>
    <mergeCell ref="Q18:Q19"/>
    <mergeCell ref="A45:E45"/>
    <mergeCell ref="A46:E46"/>
    <mergeCell ref="Z8:AA8"/>
    <mergeCell ref="Z9:Z10"/>
    <mergeCell ref="AA9:AA10"/>
    <mergeCell ref="R9:R10"/>
    <mergeCell ref="S9:S10"/>
    <mergeCell ref="AA18:AA19"/>
    <mergeCell ref="Z17:AA17"/>
    <mergeCell ref="Y17:Y19"/>
    <mergeCell ref="L9:L10"/>
    <mergeCell ref="B9:B10"/>
    <mergeCell ref="C9:C10"/>
    <mergeCell ref="G9:G10"/>
    <mergeCell ref="H9:H10"/>
    <mergeCell ref="K9:K10"/>
    <mergeCell ref="D9:D10"/>
    <mergeCell ref="E9:E10"/>
    <mergeCell ref="F9:F10"/>
    <mergeCell ref="A3:R3"/>
    <mergeCell ref="I9:I10"/>
    <mergeCell ref="A8:Q8"/>
    <mergeCell ref="A9:A10"/>
    <mergeCell ref="R8:S8"/>
    <mergeCell ref="N9:N10"/>
    <mergeCell ref="J9:J10"/>
    <mergeCell ref="M9:M10"/>
    <mergeCell ref="O9:O10"/>
    <mergeCell ref="P9:P10"/>
    <mergeCell ref="Y8:Y10"/>
    <mergeCell ref="V17:W17"/>
    <mergeCell ref="Q9:Q10"/>
    <mergeCell ref="V9:V10"/>
    <mergeCell ref="W9:W10"/>
    <mergeCell ref="V8:W8"/>
    <mergeCell ref="T8:U8"/>
    <mergeCell ref="X8:X10"/>
    <mergeCell ref="T9:T10"/>
    <mergeCell ref="U9:U10"/>
    <mergeCell ref="AB8:AB10"/>
    <mergeCell ref="A16:Q16"/>
    <mergeCell ref="A17:Q17"/>
    <mergeCell ref="R17:S17"/>
    <mergeCell ref="T17:U17"/>
    <mergeCell ref="X17:X19"/>
    <mergeCell ref="AB17:AB19"/>
    <mergeCell ref="M18:M19"/>
    <mergeCell ref="N18:N19"/>
    <mergeCell ref="O18:O19"/>
    <mergeCell ref="J18:J19"/>
    <mergeCell ref="A18:A19"/>
    <mergeCell ref="B18:B19"/>
    <mergeCell ref="I18:I19"/>
    <mergeCell ref="C18:C19"/>
  </mergeCells>
  <printOptions horizontalCentered="1"/>
  <pageMargins left="0.15748031496062992" right="0.15748031496062992" top="0.1968503937007874" bottom="0.2362204724409449" header="0.5118110236220472" footer="0.5118110236220472"/>
  <pageSetup horizontalDpi="600" verticalDpi="600" orientation="landscape" paperSize="9" scale="55" r:id="rId1"/>
  <headerFooter alignWithMargins="0">
    <oddFooter>&amp;CAnexa 2 pag.13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U23"/>
  <sheetViews>
    <sheetView zoomScalePageLayoutView="0" workbookViewId="0" topLeftCell="A1">
      <selection activeCell="D15" sqref="C15:D21"/>
    </sheetView>
  </sheetViews>
  <sheetFormatPr defaultColWidth="9.140625" defaultRowHeight="12.75"/>
  <cols>
    <col min="1" max="1" width="26.57421875" style="85" customWidth="1"/>
    <col min="2" max="2" width="27.140625" style="85" customWidth="1"/>
    <col min="3" max="3" width="10.00390625" style="85" customWidth="1"/>
    <col min="4" max="4" width="10.8515625" style="85" customWidth="1"/>
    <col min="5" max="5" width="11.7109375" style="85" customWidth="1"/>
    <col min="6" max="6" width="11.28125" style="85" customWidth="1"/>
    <col min="7" max="7" width="12.421875" style="85" customWidth="1"/>
    <col min="8" max="8" width="12.00390625" style="85" customWidth="1"/>
    <col min="9" max="9" width="12.8515625" style="85" customWidth="1"/>
    <col min="10" max="10" width="16.140625" style="85" customWidth="1"/>
    <col min="11" max="11" width="11.7109375" style="85" customWidth="1"/>
    <col min="12" max="12" width="12.00390625" style="85" customWidth="1"/>
    <col min="13" max="13" width="11.57421875" style="85" customWidth="1"/>
    <col min="14" max="14" width="8.57421875" style="85" customWidth="1"/>
    <col min="15" max="15" width="8.28125" style="85" customWidth="1"/>
    <col min="16" max="16" width="7.28125" style="85" customWidth="1"/>
    <col min="17" max="17" width="7.140625" style="85" customWidth="1"/>
    <col min="18" max="18" width="8.28125" style="85" customWidth="1"/>
    <col min="19" max="19" width="6.7109375" style="85" customWidth="1"/>
    <col min="20" max="20" width="7.140625" style="85" customWidth="1"/>
    <col min="21" max="21" width="8.57421875" style="85" customWidth="1"/>
    <col min="22" max="22" width="10.57421875" style="85" customWidth="1"/>
    <col min="23" max="23" width="7.140625" style="85" customWidth="1"/>
    <col min="24" max="24" width="5.28125" style="85" customWidth="1"/>
    <col min="25" max="25" width="5.421875" style="85" customWidth="1"/>
    <col min="26" max="26" width="7.140625" style="85" customWidth="1"/>
    <col min="27" max="27" width="5.28125" style="85" customWidth="1"/>
    <col min="28" max="28" width="5.421875" style="85" customWidth="1"/>
    <col min="29" max="29" width="7.140625" style="85" customWidth="1"/>
    <col min="30" max="30" width="5.28125" style="85" customWidth="1"/>
    <col min="31" max="31" width="5.421875" style="85" customWidth="1"/>
    <col min="32" max="32" width="7.140625" style="85" customWidth="1"/>
    <col min="33" max="33" width="5.28125" style="85" customWidth="1"/>
    <col min="34" max="34" width="5.421875" style="85" customWidth="1"/>
    <col min="35" max="35" width="7.140625" style="85" customWidth="1"/>
    <col min="36" max="36" width="5.28125" style="85" customWidth="1"/>
    <col min="37" max="37" width="5.421875" style="85" customWidth="1"/>
    <col min="38" max="38" width="7.140625" style="85" customWidth="1"/>
    <col min="39" max="16384" width="9.140625" style="85" customWidth="1"/>
  </cols>
  <sheetData>
    <row r="1" ht="11.25">
      <c r="A1" s="6" t="s">
        <v>730</v>
      </c>
    </row>
    <row r="2" spans="1:11" s="5" customFormat="1" ht="11.25">
      <c r="A2" s="4" t="s">
        <v>652</v>
      </c>
      <c r="K2" s="147"/>
    </row>
    <row r="3" s="5" customFormat="1" ht="11.25">
      <c r="A3" s="107" t="s">
        <v>796</v>
      </c>
    </row>
    <row r="4" s="5" customFormat="1" ht="11.25">
      <c r="A4" s="107" t="s">
        <v>447</v>
      </c>
    </row>
    <row r="5" spans="1:5" s="5" customFormat="1" ht="22.5" customHeight="1">
      <c r="A5" s="4" t="str">
        <f>ORTOPEDIE!A4</f>
        <v>Raportare pentru luna TRIMESTRUL II  2022</v>
      </c>
      <c r="B5" s="109"/>
      <c r="C5" s="109"/>
      <c r="D5" s="24"/>
      <c r="E5" s="148"/>
    </row>
    <row r="6" spans="1:12" s="5" customFormat="1" ht="11.25">
      <c r="A6" s="5" t="s">
        <v>809</v>
      </c>
      <c r="L6" s="47"/>
    </row>
    <row r="9" s="5" customFormat="1" ht="12" thickBot="1">
      <c r="A9" s="4" t="s">
        <v>448</v>
      </c>
    </row>
    <row r="10" spans="1:21" ht="27.75" customHeight="1">
      <c r="A10" s="688" t="s">
        <v>690</v>
      </c>
      <c r="B10" s="690" t="s">
        <v>449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" s="14" customFormat="1" ht="12.75" customHeight="1">
      <c r="A11" s="689"/>
      <c r="B11" s="691"/>
    </row>
    <row r="12" spans="1:2" ht="18" customHeight="1">
      <c r="A12" s="108" t="s">
        <v>268</v>
      </c>
      <c r="B12" s="161" t="s">
        <v>269</v>
      </c>
    </row>
    <row r="13" spans="1:2" ht="18.75" customHeight="1" thickBot="1">
      <c r="A13" s="401">
        <v>44</v>
      </c>
      <c r="B13" s="402">
        <v>209296.6</v>
      </c>
    </row>
    <row r="16" spans="3:4" ht="11.25">
      <c r="C16" s="692"/>
      <c r="D16" s="692"/>
    </row>
    <row r="17" spans="3:4" ht="12.75">
      <c r="C17" s="693"/>
      <c r="D17" s="693"/>
    </row>
    <row r="18" spans="3:4" ht="12.75">
      <c r="C18" s="8"/>
      <c r="D18" s="214"/>
    </row>
    <row r="19" spans="3:4" ht="12.75">
      <c r="C19" s="403"/>
      <c r="D19" s="403"/>
    </row>
    <row r="23" ht="11.25">
      <c r="E23" s="45"/>
    </row>
  </sheetData>
  <sheetProtection/>
  <mergeCells count="4">
    <mergeCell ref="A10:A11"/>
    <mergeCell ref="B10:B11"/>
    <mergeCell ref="C16:D16"/>
    <mergeCell ref="C17:D17"/>
  </mergeCells>
  <printOptions horizontalCentered="1"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AL31"/>
  <sheetViews>
    <sheetView zoomScalePageLayoutView="0" workbookViewId="0" topLeftCell="O1">
      <selection activeCell="AF28" sqref="AF28"/>
    </sheetView>
  </sheetViews>
  <sheetFormatPr defaultColWidth="9.140625" defaultRowHeight="12.75"/>
  <cols>
    <col min="1" max="1" width="10.8515625" style="18" customWidth="1"/>
    <col min="2" max="2" width="6.8515625" style="17" customWidth="1"/>
    <col min="3" max="4" width="10.8515625" style="17" customWidth="1"/>
    <col min="5" max="5" width="8.8515625" style="17" customWidth="1"/>
    <col min="6" max="6" width="9.7109375" style="17" customWidth="1"/>
    <col min="7" max="7" width="12.8515625" style="18" customWidth="1"/>
    <col min="8" max="8" width="10.7109375" style="18" customWidth="1"/>
    <col min="9" max="9" width="9.140625" style="18" customWidth="1"/>
    <col min="10" max="10" width="9.00390625" style="18" customWidth="1"/>
    <col min="11" max="11" width="9.140625" style="18" customWidth="1"/>
    <col min="12" max="12" width="7.28125" style="18" customWidth="1"/>
    <col min="13" max="13" width="9.140625" style="18" customWidth="1"/>
    <col min="14" max="14" width="7.140625" style="18" customWidth="1"/>
    <col min="15" max="15" width="13.00390625" style="18" customWidth="1"/>
    <col min="16" max="16" width="12.28125" style="18" customWidth="1"/>
    <col min="17" max="17" width="15.00390625" style="18" customWidth="1"/>
    <col min="18" max="18" width="11.8515625" style="18" customWidth="1"/>
    <col min="19" max="19" width="13.140625" style="18" customWidth="1"/>
    <col min="20" max="20" width="12.00390625" style="18" customWidth="1"/>
    <col min="21" max="21" width="11.7109375" style="18" bestFit="1" customWidth="1"/>
    <col min="22" max="22" width="12.28125" style="18" customWidth="1"/>
    <col min="23" max="23" width="13.8515625" style="18" customWidth="1"/>
    <col min="24" max="24" width="13.140625" style="18" customWidth="1"/>
    <col min="25" max="25" width="14.57421875" style="18" customWidth="1"/>
    <col min="26" max="26" width="16.140625" style="18" customWidth="1"/>
    <col min="27" max="16384" width="9.140625" style="18" customWidth="1"/>
  </cols>
  <sheetData>
    <row r="1" ht="11.25">
      <c r="A1" s="6" t="s">
        <v>731</v>
      </c>
    </row>
    <row r="2" s="15" customFormat="1" ht="12.75">
      <c r="A2" s="11" t="e">
        <f>#REF!</f>
        <v>#REF!</v>
      </c>
    </row>
    <row r="3" spans="1:6" ht="11.25">
      <c r="A3" s="16" t="s">
        <v>310</v>
      </c>
      <c r="C3" s="16"/>
      <c r="D3" s="16"/>
      <c r="E3" s="16"/>
      <c r="F3" s="16"/>
    </row>
    <row r="4" spans="1:6" ht="11.25">
      <c r="A4" s="6" t="e">
        <f>#REF!</f>
        <v>#REF!</v>
      </c>
      <c r="C4" s="16"/>
      <c r="D4" s="16"/>
      <c r="E4" s="16"/>
      <c r="F4" s="16"/>
    </row>
    <row r="5" ht="11.25">
      <c r="A5" s="21" t="s">
        <v>311</v>
      </c>
    </row>
    <row r="7" ht="11.25">
      <c r="A7" s="17"/>
    </row>
    <row r="8" s="16" customFormat="1" ht="11.25">
      <c r="A8" s="16" t="s">
        <v>312</v>
      </c>
    </row>
    <row r="9" spans="1:24" s="16" customFormat="1" ht="32.25" customHeight="1">
      <c r="A9" s="696" t="s">
        <v>691</v>
      </c>
      <c r="B9" s="696"/>
      <c r="C9" s="696"/>
      <c r="D9" s="696"/>
      <c r="E9" s="696"/>
      <c r="F9" s="696"/>
      <c r="G9" s="696"/>
      <c r="H9" s="696"/>
      <c r="I9" s="696"/>
      <c r="J9" s="696"/>
      <c r="K9" s="694" t="s">
        <v>692</v>
      </c>
      <c r="L9" s="694"/>
      <c r="M9" s="694" t="s">
        <v>693</v>
      </c>
      <c r="N9" s="694"/>
      <c r="O9" s="694" t="s">
        <v>314</v>
      </c>
      <c r="P9" s="694"/>
      <c r="Q9" s="694"/>
      <c r="R9" s="694"/>
      <c r="S9" s="694"/>
      <c r="T9" s="694"/>
      <c r="U9" s="694"/>
      <c r="V9" s="694"/>
      <c r="W9" s="694" t="s">
        <v>315</v>
      </c>
      <c r="X9" s="694" t="s">
        <v>453</v>
      </c>
    </row>
    <row r="10" spans="1:24" s="19" customFormat="1" ht="18" customHeight="1">
      <c r="A10" s="696" t="s">
        <v>454</v>
      </c>
      <c r="B10" s="696"/>
      <c r="C10" s="696"/>
      <c r="D10" s="696"/>
      <c r="E10" s="696"/>
      <c r="F10" s="696" t="s">
        <v>455</v>
      </c>
      <c r="G10" s="696"/>
      <c r="H10" s="696"/>
      <c r="I10" s="696"/>
      <c r="J10" s="696"/>
      <c r="K10" s="694" t="s">
        <v>456</v>
      </c>
      <c r="L10" s="694" t="s">
        <v>457</v>
      </c>
      <c r="M10" s="694" t="s">
        <v>456</v>
      </c>
      <c r="N10" s="694" t="s">
        <v>457</v>
      </c>
      <c r="O10" s="694" t="s">
        <v>456</v>
      </c>
      <c r="P10" s="694"/>
      <c r="Q10" s="694"/>
      <c r="R10" s="694"/>
      <c r="S10" s="694" t="s">
        <v>457</v>
      </c>
      <c r="T10" s="694"/>
      <c r="U10" s="694"/>
      <c r="V10" s="694"/>
      <c r="W10" s="694"/>
      <c r="X10" s="694"/>
    </row>
    <row r="11" spans="1:24" s="165" customFormat="1" ht="48" customHeight="1">
      <c r="A11" s="513" t="s">
        <v>316</v>
      </c>
      <c r="B11" s="513" t="s">
        <v>317</v>
      </c>
      <c r="C11" s="513" t="s">
        <v>318</v>
      </c>
      <c r="D11" s="513" t="s">
        <v>319</v>
      </c>
      <c r="E11" s="513" t="s">
        <v>274</v>
      </c>
      <c r="F11" s="513" t="s">
        <v>316</v>
      </c>
      <c r="G11" s="513" t="s">
        <v>317</v>
      </c>
      <c r="H11" s="513" t="s">
        <v>318</v>
      </c>
      <c r="I11" s="513" t="s">
        <v>319</v>
      </c>
      <c r="J11" s="513" t="s">
        <v>274</v>
      </c>
      <c r="K11" s="694"/>
      <c r="L11" s="694"/>
      <c r="M11" s="694"/>
      <c r="N11" s="694"/>
      <c r="O11" s="513" t="s">
        <v>316</v>
      </c>
      <c r="P11" s="513" t="s">
        <v>317</v>
      </c>
      <c r="Q11" s="513" t="s">
        <v>318</v>
      </c>
      <c r="R11" s="513" t="s">
        <v>319</v>
      </c>
      <c r="S11" s="513" t="s">
        <v>316</v>
      </c>
      <c r="T11" s="513" t="s">
        <v>317</v>
      </c>
      <c r="U11" s="513" t="s">
        <v>318</v>
      </c>
      <c r="V11" s="513" t="s">
        <v>319</v>
      </c>
      <c r="W11" s="695"/>
      <c r="X11" s="694"/>
    </row>
    <row r="12" spans="1:24" s="16" customFormat="1" ht="26.25" customHeight="1">
      <c r="A12" s="513" t="s">
        <v>268</v>
      </c>
      <c r="B12" s="513" t="s">
        <v>269</v>
      </c>
      <c r="C12" s="513" t="s">
        <v>257</v>
      </c>
      <c r="D12" s="513" t="s">
        <v>258</v>
      </c>
      <c r="E12" s="513" t="s">
        <v>463</v>
      </c>
      <c r="F12" s="513" t="s">
        <v>270</v>
      </c>
      <c r="G12" s="513" t="s">
        <v>260</v>
      </c>
      <c r="H12" s="513" t="s">
        <v>261</v>
      </c>
      <c r="I12" s="513" t="s">
        <v>262</v>
      </c>
      <c r="J12" s="513" t="s">
        <v>464</v>
      </c>
      <c r="K12" s="513" t="s">
        <v>264</v>
      </c>
      <c r="L12" s="513" t="s">
        <v>271</v>
      </c>
      <c r="M12" s="513" t="s">
        <v>272</v>
      </c>
      <c r="N12" s="513" t="s">
        <v>265</v>
      </c>
      <c r="O12" s="513" t="s">
        <v>266</v>
      </c>
      <c r="P12" s="513" t="s">
        <v>276</v>
      </c>
      <c r="Q12" s="513" t="s">
        <v>278</v>
      </c>
      <c r="R12" s="513" t="s">
        <v>277</v>
      </c>
      <c r="S12" s="513" t="s">
        <v>279</v>
      </c>
      <c r="T12" s="513" t="s">
        <v>749</v>
      </c>
      <c r="U12" s="513" t="s">
        <v>773</v>
      </c>
      <c r="V12" s="513" t="s">
        <v>774</v>
      </c>
      <c r="W12" s="513" t="s">
        <v>465</v>
      </c>
      <c r="X12" s="513" t="s">
        <v>466</v>
      </c>
    </row>
    <row r="13" spans="1:24" s="481" customFormat="1" ht="13.5" customHeight="1">
      <c r="A13" s="516">
        <v>236</v>
      </c>
      <c r="B13" s="516">
        <v>37</v>
      </c>
      <c r="C13" s="516">
        <v>5</v>
      </c>
      <c r="D13" s="516">
        <v>0</v>
      </c>
      <c r="E13" s="516">
        <v>268</v>
      </c>
      <c r="F13" s="516">
        <v>236</v>
      </c>
      <c r="G13" s="516">
        <v>37</v>
      </c>
      <c r="H13" s="516">
        <v>5</v>
      </c>
      <c r="I13" s="516">
        <v>0</v>
      </c>
      <c r="J13" s="516">
        <v>268</v>
      </c>
      <c r="K13" s="517">
        <v>15161</v>
      </c>
      <c r="L13" s="517">
        <v>15161</v>
      </c>
      <c r="M13" s="517">
        <v>2612</v>
      </c>
      <c r="N13" s="517">
        <v>2612</v>
      </c>
      <c r="O13" s="518">
        <f>9119081+2160</f>
        <v>9121241</v>
      </c>
      <c r="P13" s="518">
        <v>1764832</v>
      </c>
      <c r="Q13" s="518">
        <v>136509.77</v>
      </c>
      <c r="R13" s="518">
        <v>0</v>
      </c>
      <c r="S13" s="518">
        <v>9121241</v>
      </c>
      <c r="T13" s="518">
        <v>1764832</v>
      </c>
      <c r="U13" s="518">
        <v>136509.77</v>
      </c>
      <c r="V13" s="518">
        <v>0</v>
      </c>
      <c r="W13" s="518">
        <f>O13+P13+Q13+R13</f>
        <v>11022582.77</v>
      </c>
      <c r="X13" s="518">
        <f>S13+T13+U13+V13</f>
        <v>11022582.77</v>
      </c>
    </row>
    <row r="14" spans="1:12" ht="11.25">
      <c r="A14" s="20" t="s">
        <v>237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1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1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8" spans="1:27" ht="11.25">
      <c r="A18" s="16" t="s">
        <v>450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29.25" customHeight="1">
      <c r="A19" s="694" t="s">
        <v>451</v>
      </c>
      <c r="B19" s="695" t="s">
        <v>452</v>
      </c>
      <c r="C19" s="696" t="s">
        <v>313</v>
      </c>
      <c r="D19" s="696"/>
      <c r="E19" s="696"/>
      <c r="F19" s="696"/>
      <c r="G19" s="696"/>
      <c r="H19" s="696"/>
      <c r="I19" s="696"/>
      <c r="J19" s="696"/>
      <c r="K19" s="696"/>
      <c r="L19" s="696"/>
      <c r="M19" s="694" t="s">
        <v>692</v>
      </c>
      <c r="N19" s="694"/>
      <c r="O19" s="694" t="s">
        <v>693</v>
      </c>
      <c r="P19" s="694"/>
      <c r="Q19" s="694" t="s">
        <v>314</v>
      </c>
      <c r="R19" s="694"/>
      <c r="S19" s="694"/>
      <c r="T19" s="694"/>
      <c r="U19" s="694"/>
      <c r="V19" s="694"/>
      <c r="W19" s="694"/>
      <c r="X19" s="694"/>
      <c r="Y19" s="695" t="s">
        <v>315</v>
      </c>
      <c r="Z19" s="694" t="s">
        <v>453</v>
      </c>
      <c r="AA19" s="16"/>
    </row>
    <row r="20" spans="1:26" s="16" customFormat="1" ht="18" customHeight="1">
      <c r="A20" s="694"/>
      <c r="B20" s="695"/>
      <c r="C20" s="696" t="s">
        <v>454</v>
      </c>
      <c r="D20" s="696"/>
      <c r="E20" s="696"/>
      <c r="F20" s="696"/>
      <c r="G20" s="696"/>
      <c r="H20" s="696" t="s">
        <v>455</v>
      </c>
      <c r="I20" s="696"/>
      <c r="J20" s="696"/>
      <c r="K20" s="696"/>
      <c r="L20" s="696"/>
      <c r="M20" s="694" t="s">
        <v>456</v>
      </c>
      <c r="N20" s="694" t="s">
        <v>457</v>
      </c>
      <c r="O20" s="694" t="s">
        <v>456</v>
      </c>
      <c r="P20" s="694" t="s">
        <v>457</v>
      </c>
      <c r="Q20" s="694" t="s">
        <v>456</v>
      </c>
      <c r="R20" s="694"/>
      <c r="S20" s="694"/>
      <c r="T20" s="694"/>
      <c r="U20" s="694" t="s">
        <v>457</v>
      </c>
      <c r="V20" s="694"/>
      <c r="W20" s="694"/>
      <c r="X20" s="694"/>
      <c r="Y20" s="695"/>
      <c r="Z20" s="695"/>
    </row>
    <row r="21" spans="1:26" s="16" customFormat="1" ht="56.25">
      <c r="A21" s="694"/>
      <c r="B21" s="695"/>
      <c r="C21" s="513" t="s">
        <v>316</v>
      </c>
      <c r="D21" s="513" t="s">
        <v>317</v>
      </c>
      <c r="E21" s="513" t="s">
        <v>318</v>
      </c>
      <c r="F21" s="513" t="s">
        <v>319</v>
      </c>
      <c r="G21" s="513" t="s">
        <v>274</v>
      </c>
      <c r="H21" s="513" t="s">
        <v>316</v>
      </c>
      <c r="I21" s="513" t="s">
        <v>317</v>
      </c>
      <c r="J21" s="513" t="s">
        <v>318</v>
      </c>
      <c r="K21" s="513" t="s">
        <v>319</v>
      </c>
      <c r="L21" s="513" t="s">
        <v>274</v>
      </c>
      <c r="M21" s="695"/>
      <c r="N21" s="695"/>
      <c r="O21" s="694"/>
      <c r="P21" s="694"/>
      <c r="Q21" s="513" t="s">
        <v>316</v>
      </c>
      <c r="R21" s="513" t="s">
        <v>317</v>
      </c>
      <c r="S21" s="513" t="s">
        <v>318</v>
      </c>
      <c r="T21" s="513" t="s">
        <v>319</v>
      </c>
      <c r="U21" s="513" t="s">
        <v>316</v>
      </c>
      <c r="V21" s="513" t="s">
        <v>317</v>
      </c>
      <c r="W21" s="513" t="s">
        <v>318</v>
      </c>
      <c r="X21" s="513" t="s">
        <v>319</v>
      </c>
      <c r="Y21" s="695"/>
      <c r="Z21" s="695"/>
    </row>
    <row r="22" spans="1:26" s="165" customFormat="1" ht="22.5">
      <c r="A22" s="514" t="s">
        <v>268</v>
      </c>
      <c r="B22" s="515" t="s">
        <v>269</v>
      </c>
      <c r="C22" s="514" t="s">
        <v>257</v>
      </c>
      <c r="D22" s="514" t="s">
        <v>258</v>
      </c>
      <c r="E22" s="514" t="s">
        <v>259</v>
      </c>
      <c r="F22" s="514" t="s">
        <v>270</v>
      </c>
      <c r="G22" s="514" t="s">
        <v>458</v>
      </c>
      <c r="H22" s="514" t="s">
        <v>261</v>
      </c>
      <c r="I22" s="514" t="s">
        <v>262</v>
      </c>
      <c r="J22" s="514" t="s">
        <v>263</v>
      </c>
      <c r="K22" s="514" t="s">
        <v>264</v>
      </c>
      <c r="L22" s="514" t="s">
        <v>459</v>
      </c>
      <c r="M22" s="514" t="s">
        <v>272</v>
      </c>
      <c r="N22" s="514" t="s">
        <v>265</v>
      </c>
      <c r="O22" s="514" t="s">
        <v>266</v>
      </c>
      <c r="P22" s="514" t="s">
        <v>276</v>
      </c>
      <c r="Q22" s="514" t="s">
        <v>278</v>
      </c>
      <c r="R22" s="514" t="s">
        <v>277</v>
      </c>
      <c r="S22" s="514" t="s">
        <v>279</v>
      </c>
      <c r="T22" s="514" t="s">
        <v>749</v>
      </c>
      <c r="U22" s="514" t="s">
        <v>773</v>
      </c>
      <c r="V22" s="514" t="s">
        <v>774</v>
      </c>
      <c r="W22" s="514" t="s">
        <v>159</v>
      </c>
      <c r="X22" s="514" t="s">
        <v>160</v>
      </c>
      <c r="Y22" s="519" t="s">
        <v>460</v>
      </c>
      <c r="Z22" s="519" t="s">
        <v>461</v>
      </c>
    </row>
    <row r="23" spans="1:38" s="165" customFormat="1" ht="22.5">
      <c r="A23" s="514" t="s">
        <v>117</v>
      </c>
      <c r="B23" s="515" t="s">
        <v>119</v>
      </c>
      <c r="C23" s="520">
        <v>225</v>
      </c>
      <c r="D23" s="520">
        <v>37</v>
      </c>
      <c r="E23" s="520">
        <v>5</v>
      </c>
      <c r="F23" s="520">
        <v>0</v>
      </c>
      <c r="G23" s="520">
        <v>259</v>
      </c>
      <c r="H23" s="520">
        <v>225</v>
      </c>
      <c r="I23" s="520">
        <v>37</v>
      </c>
      <c r="J23" s="520">
        <v>5</v>
      </c>
      <c r="K23" s="520">
        <v>0</v>
      </c>
      <c r="L23" s="520">
        <v>259</v>
      </c>
      <c r="M23" s="520">
        <v>14507</v>
      </c>
      <c r="N23" s="520">
        <v>14507</v>
      </c>
      <c r="O23" s="520">
        <v>2612</v>
      </c>
      <c r="P23" s="520">
        <v>2612</v>
      </c>
      <c r="Q23" s="521">
        <v>8726267</v>
      </c>
      <c r="R23" s="521">
        <v>1764832</v>
      </c>
      <c r="S23" s="521">
        <v>136509.77</v>
      </c>
      <c r="T23" s="521">
        <v>0</v>
      </c>
      <c r="U23" s="521">
        <v>8726267</v>
      </c>
      <c r="V23" s="521">
        <v>1764832</v>
      </c>
      <c r="W23" s="521">
        <v>136509.77</v>
      </c>
      <c r="X23" s="521">
        <v>0</v>
      </c>
      <c r="Y23" s="522">
        <f>Q23+R23+S23+T23</f>
        <v>10627608.77</v>
      </c>
      <c r="Z23" s="522">
        <f>U23+V23+W23+X23</f>
        <v>10627608.77</v>
      </c>
      <c r="AA23" s="406"/>
      <c r="AB23" s="406"/>
      <c r="AC23" s="406"/>
      <c r="AD23" s="406"/>
      <c r="AE23" s="406"/>
      <c r="AF23" s="407"/>
      <c r="AG23" s="407"/>
      <c r="AH23" s="407"/>
      <c r="AI23" s="407"/>
      <c r="AJ23" s="407"/>
      <c r="AK23" s="407"/>
      <c r="AL23" s="407"/>
    </row>
    <row r="24" spans="1:38" s="165" customFormat="1" ht="56.25">
      <c r="A24" s="514" t="s">
        <v>118</v>
      </c>
      <c r="B24" s="515" t="s">
        <v>120</v>
      </c>
      <c r="C24" s="520">
        <v>65</v>
      </c>
      <c r="D24" s="520">
        <v>0</v>
      </c>
      <c r="E24" s="520">
        <v>0</v>
      </c>
      <c r="F24" s="520">
        <v>0</v>
      </c>
      <c r="G24" s="520">
        <v>65</v>
      </c>
      <c r="H24" s="520">
        <v>65</v>
      </c>
      <c r="I24" s="520">
        <v>0</v>
      </c>
      <c r="J24" s="520">
        <v>0</v>
      </c>
      <c r="K24" s="520">
        <v>0</v>
      </c>
      <c r="L24" s="520">
        <v>65</v>
      </c>
      <c r="M24" s="520">
        <v>654</v>
      </c>
      <c r="N24" s="520">
        <v>654</v>
      </c>
      <c r="O24" s="520">
        <v>0</v>
      </c>
      <c r="P24" s="520">
        <v>0</v>
      </c>
      <c r="Q24" s="521">
        <f>392814+2160</f>
        <v>394974</v>
      </c>
      <c r="R24" s="521">
        <v>0</v>
      </c>
      <c r="S24" s="521">
        <v>0</v>
      </c>
      <c r="T24" s="521">
        <v>0</v>
      </c>
      <c r="U24" s="521">
        <f>394974</f>
        <v>394974</v>
      </c>
      <c r="V24" s="521">
        <v>0</v>
      </c>
      <c r="W24" s="521">
        <v>0</v>
      </c>
      <c r="X24" s="521">
        <v>0</v>
      </c>
      <c r="Y24" s="522">
        <f>Q24+R24+S24+T24</f>
        <v>394974</v>
      </c>
      <c r="Z24" s="522">
        <f>U24+V24+W24+X24</f>
        <v>394974</v>
      </c>
      <c r="AA24" s="406"/>
      <c r="AB24" s="406"/>
      <c r="AC24" s="406"/>
      <c r="AD24" s="406"/>
      <c r="AE24" s="406"/>
      <c r="AF24" s="407"/>
      <c r="AG24" s="407"/>
      <c r="AH24" s="407"/>
      <c r="AI24" s="407"/>
      <c r="AJ24" s="407"/>
      <c r="AK24" s="407"/>
      <c r="AL24" s="407"/>
    </row>
    <row r="25" spans="1:38" ht="12.75">
      <c r="A25" s="523"/>
      <c r="B25" s="523"/>
      <c r="C25" s="524">
        <v>236</v>
      </c>
      <c r="D25" s="524">
        <v>37</v>
      </c>
      <c r="E25" s="524">
        <v>5</v>
      </c>
      <c r="F25" s="524">
        <v>0</v>
      </c>
      <c r="G25" s="524">
        <v>268</v>
      </c>
      <c r="H25" s="524">
        <v>236</v>
      </c>
      <c r="I25" s="524">
        <v>37</v>
      </c>
      <c r="J25" s="524">
        <v>5</v>
      </c>
      <c r="K25" s="524">
        <v>0</v>
      </c>
      <c r="L25" s="524">
        <v>238</v>
      </c>
      <c r="M25" s="525">
        <f>M23+M24</f>
        <v>15161</v>
      </c>
      <c r="N25" s="525">
        <f>N23+N24</f>
        <v>15161</v>
      </c>
      <c r="O25" s="525">
        <f>O23+O24</f>
        <v>2612</v>
      </c>
      <c r="P25" s="525">
        <f>P23+P24</f>
        <v>2612</v>
      </c>
      <c r="Q25" s="526">
        <f>Q23+Q24</f>
        <v>9121241</v>
      </c>
      <c r="R25" s="526">
        <f aca="true" t="shared" si="0" ref="R25:X25">R23+R24</f>
        <v>1764832</v>
      </c>
      <c r="S25" s="526">
        <f t="shared" si="0"/>
        <v>136509.77</v>
      </c>
      <c r="T25" s="526">
        <f t="shared" si="0"/>
        <v>0</v>
      </c>
      <c r="U25" s="526">
        <f t="shared" si="0"/>
        <v>9121241</v>
      </c>
      <c r="V25" s="526">
        <f t="shared" si="0"/>
        <v>1764832</v>
      </c>
      <c r="W25" s="526">
        <f t="shared" si="0"/>
        <v>136509.77</v>
      </c>
      <c r="X25" s="526">
        <f t="shared" si="0"/>
        <v>0</v>
      </c>
      <c r="Y25" s="527">
        <f>Y23+Y24</f>
        <v>11022582.77</v>
      </c>
      <c r="Z25" s="527">
        <f>Z23+Z24</f>
        <v>11022582.77</v>
      </c>
      <c r="AA25" s="408"/>
      <c r="AB25" s="408"/>
      <c r="AC25" s="408"/>
      <c r="AD25" s="408"/>
      <c r="AE25" s="408"/>
      <c r="AF25" s="409"/>
      <c r="AG25" s="409"/>
      <c r="AH25" s="409"/>
      <c r="AI25" s="409"/>
      <c r="AJ25" s="409"/>
      <c r="AK25" s="409"/>
      <c r="AL25" s="409"/>
    </row>
    <row r="26" spans="1:38" ht="12.75">
      <c r="A26" s="20" t="s">
        <v>462</v>
      </c>
      <c r="B26" s="18"/>
      <c r="C26" s="404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4"/>
      <c r="P26" s="404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9"/>
      <c r="AG26" s="409"/>
      <c r="AH26" s="409"/>
      <c r="AI26" s="409"/>
      <c r="AJ26" s="409"/>
      <c r="AK26" s="409"/>
      <c r="AL26" s="409"/>
    </row>
    <row r="27" spans="1:12" ht="11.25">
      <c r="A27" s="2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30" ht="12.75">
      <c r="Y30" s="257"/>
    </row>
    <row r="31" ht="12.75">
      <c r="Y31" s="410"/>
    </row>
  </sheetData>
  <sheetProtection/>
  <mergeCells count="30">
    <mergeCell ref="A9:J9"/>
    <mergeCell ref="K9:L9"/>
    <mergeCell ref="M9:N9"/>
    <mergeCell ref="O9:V9"/>
    <mergeCell ref="Y19:Y21"/>
    <mergeCell ref="Z19:Z21"/>
    <mergeCell ref="C20:G20"/>
    <mergeCell ref="H20:L20"/>
    <mergeCell ref="M20:M21"/>
    <mergeCell ref="N20:N21"/>
    <mergeCell ref="O20:O21"/>
    <mergeCell ref="P20:P21"/>
    <mergeCell ref="Q20:T20"/>
    <mergeCell ref="U20:X20"/>
    <mergeCell ref="Q19:X19"/>
    <mergeCell ref="O10:R10"/>
    <mergeCell ref="S10:V10"/>
    <mergeCell ref="M19:N19"/>
    <mergeCell ref="O19:P19"/>
    <mergeCell ref="W9:W11"/>
    <mergeCell ref="X9:X11"/>
    <mergeCell ref="M10:M11"/>
    <mergeCell ref="N10:N11"/>
    <mergeCell ref="A19:A21"/>
    <mergeCell ref="B19:B21"/>
    <mergeCell ref="C19:L19"/>
    <mergeCell ref="F10:J10"/>
    <mergeCell ref="K10:K11"/>
    <mergeCell ref="A10:E10"/>
    <mergeCell ref="L10:L11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50" r:id="rId1"/>
  <headerFooter alignWithMargins="0">
    <oddFooter>&amp;CAnexa 2 pag.17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camelia.hingu</cp:lastModifiedBy>
  <cp:lastPrinted>2022-07-01T07:36:16Z</cp:lastPrinted>
  <dcterms:created xsi:type="dcterms:W3CDTF">1996-10-14T23:33:28Z</dcterms:created>
  <dcterms:modified xsi:type="dcterms:W3CDTF">2022-07-20T06:45:01Z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